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B61A0AA2-5E0C-4C7D-AF7A-495C31EB2C9F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I35" i="7" l="1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H36" i="4" l="1"/>
  <c r="H36" i="3"/>
  <c r="C36" i="3"/>
  <c r="D36" i="3"/>
  <c r="E36" i="3"/>
  <c r="D36" i="6"/>
  <c r="G36" i="6"/>
  <c r="I36" i="6"/>
  <c r="C36" i="6"/>
  <c r="I36" i="4"/>
  <c r="B36" i="4"/>
  <c r="C36" i="4"/>
  <c r="B36" i="7"/>
  <c r="C36" i="7"/>
  <c r="D36" i="7"/>
  <c r="E36" i="7"/>
  <c r="F36" i="7"/>
  <c r="G36" i="7"/>
  <c r="H36" i="7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G36" i="1" l="1"/>
  <c r="F36" i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<sst xmlns="http://schemas.openxmlformats.org/spreadsheetml/2006/main" count="180" uniqueCount="31">
  <si>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</si>
  <si>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</si>
  <si>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</si>
  <si>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</si>
  <si>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</si>
  <si>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</si>
  <si>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</si>
  <si>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Zuckerrübe, nichtwendend, klein</t>
  </si>
  <si>
    <t>5009, Zuckerrübe, nichtwendend, klein</t>
  </si>
  <si>
    <t>1639, Zuckerrübe, nichtwendend, groß</t>
  </si>
  <si>
    <t>5009, Zuckerrübe, nichtwendend, groß</t>
  </si>
  <si>
    <t>Mittelwert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</si>
  <si>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</si>
  <si>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</si>
  <si>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</si>
  <si>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</si>
  <si>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</si>
  <si>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</si>
  <si>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</si>
  <si>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</si>
  <si>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</si>
  <si>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596, Zuckerrübe, nichtwendend, klein</t>
  </si>
  <si>
    <t>596, Zuckerrübe, nichtwendend, groß</t>
  </si>
  <si>
    <t>0.75 Quantil; 25%</t>
  </si>
  <si>
    <t>Q(1-p)</t>
  </si>
  <si>
    <t>Q = Quantil, p = Wahrscheinlichkeit, E(K) = Erwartungswert der Aussaatkosten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</si>
  <si>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</si>
  <si>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</si>
  <si>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1639 = Giessen</t>
  </si>
  <si>
    <t>5009 = Teterow</t>
  </si>
  <si>
    <t>596 = Boltenhagen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</si>
</sst>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3.44140625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123.73051020408161</v>
      </c>
      <c r="C4" s="1">
        <v>96.781734693877567</v>
      </c>
      <c r="D4" s="1">
        <v>83.30734693877551</v>
      </c>
      <c r="E4" s="1">
        <v>69.832959183673466</v>
      </c>
      <c r="F4" s="2">
        <v>104.23142857142855</v>
      </c>
      <c r="G4" s="2">
        <v>104.23142857142855</v>
      </c>
      <c r="H4" s="2">
        <v>92.500714285714281</v>
      </c>
      <c r="I4" s="2">
        <v>80.769999999999982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80.574591836734683</v>
      </c>
      <c r="C5" s="1">
        <v>52.318061224489796</v>
      </c>
      <c r="D5" s="1">
        <v>44.510612244897963</v>
      </c>
      <c r="E5" s="1">
        <v>37.575000000000003</v>
      </c>
      <c r="F5" s="2">
        <v>54.972653061224491</v>
      </c>
      <c r="G5" s="2">
        <v>54.972653061224491</v>
      </c>
      <c r="H5" s="2">
        <v>48.037040816326538</v>
      </c>
      <c r="I5" s="2">
        <v>41.101428571428556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68.804795918367319</v>
      </c>
      <c r="C6" s="1">
        <v>47.522959183673471</v>
      </c>
      <c r="D6" s="1">
        <v>39.279591836734696</v>
      </c>
      <c r="E6" s="1">
        <v>37.575000000000003</v>
      </c>
      <c r="F6" s="2">
        <v>49.741632653061231</v>
      </c>
      <c r="G6" s="2">
        <v>49.741632653061231</v>
      </c>
      <c r="H6" s="2">
        <v>42.370102040816334</v>
      </c>
      <c r="I6" s="2">
        <v>38.049999999999997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56.16316326530611</v>
      </c>
      <c r="C7" s="1">
        <v>37.932755102040822</v>
      </c>
      <c r="D7" s="1">
        <v>37.1</v>
      </c>
      <c r="E7" s="1">
        <v>37.575000000000003</v>
      </c>
      <c r="F7" s="2">
        <v>44.510612244897963</v>
      </c>
      <c r="G7" s="2">
        <v>44.510612244897963</v>
      </c>
      <c r="H7" s="2">
        <v>37.575000000000003</v>
      </c>
      <c r="I7" s="2">
        <v>38.049999999999997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56.16316326530611</v>
      </c>
      <c r="C8" s="1">
        <v>37.932755102040822</v>
      </c>
      <c r="D8" s="1">
        <v>37.1</v>
      </c>
      <c r="E8" s="1">
        <v>37.575000000000003</v>
      </c>
      <c r="F8" s="2">
        <v>39.279591836734696</v>
      </c>
      <c r="G8" s="2">
        <v>39.279591836734696</v>
      </c>
      <c r="H8" s="2">
        <v>37.575000000000003</v>
      </c>
      <c r="I8" s="2">
        <v>38.049999999999997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56.16316326530611</v>
      </c>
      <c r="C9" s="1">
        <v>37.932755102040822</v>
      </c>
      <c r="D9" s="1">
        <v>37.1</v>
      </c>
      <c r="E9" s="1">
        <v>37.575000000000003</v>
      </c>
      <c r="F9" s="2">
        <v>37.1</v>
      </c>
      <c r="G9" s="2">
        <v>37.1</v>
      </c>
      <c r="H9" s="2">
        <v>37.575000000000003</v>
      </c>
      <c r="I9" s="2">
        <v>38.049999999999997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48.316632653061212</v>
      </c>
      <c r="C10" s="1">
        <v>36.625</v>
      </c>
      <c r="D10" s="1">
        <v>37.1</v>
      </c>
      <c r="E10" s="1">
        <v>37.575000000000003</v>
      </c>
      <c r="F10" s="2">
        <v>37.1</v>
      </c>
      <c r="G10" s="2">
        <v>37.1</v>
      </c>
      <c r="H10" s="2">
        <v>37.575000000000003</v>
      </c>
      <c r="I10" s="2">
        <v>38.049999999999997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48.316632653061212</v>
      </c>
      <c r="C11" s="1">
        <v>36.625</v>
      </c>
      <c r="D11" s="1">
        <v>37.1</v>
      </c>
      <c r="E11" s="1">
        <v>37.575000000000003</v>
      </c>
      <c r="F11" s="2">
        <v>37.1</v>
      </c>
      <c r="G11" s="2">
        <v>37.1</v>
      </c>
      <c r="H11" s="2">
        <v>37.575000000000003</v>
      </c>
      <c r="I11" s="2">
        <v>38.049999999999997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35.674999999999997</v>
      </c>
      <c r="C12" s="1">
        <v>36.625</v>
      </c>
      <c r="D12" s="1">
        <v>37.1</v>
      </c>
      <c r="E12" s="1">
        <v>37.575000000000003</v>
      </c>
      <c r="F12" s="2">
        <v>37.1</v>
      </c>
      <c r="G12" s="2">
        <v>37.1</v>
      </c>
      <c r="H12" s="2">
        <v>37.575000000000003</v>
      </c>
      <c r="I12" s="2">
        <v>38.049999999999997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35.674999999999997</v>
      </c>
      <c r="C13" s="1">
        <v>36.625</v>
      </c>
      <c r="D13" s="1">
        <v>37.1</v>
      </c>
      <c r="E13" s="1">
        <v>37.575000000000003</v>
      </c>
      <c r="F13" s="2">
        <v>37.1</v>
      </c>
      <c r="G13" s="2">
        <v>37.1</v>
      </c>
      <c r="H13" s="2">
        <v>37.575000000000003</v>
      </c>
      <c r="I13" s="2">
        <v>38.049999999999997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35.674999999999997</v>
      </c>
      <c r="C14" s="1">
        <v>36.625</v>
      </c>
      <c r="D14" s="1">
        <v>37.1</v>
      </c>
      <c r="E14" s="1">
        <v>37.575000000000003</v>
      </c>
      <c r="F14" s="2">
        <v>37.1</v>
      </c>
      <c r="G14" s="2">
        <v>37.1</v>
      </c>
      <c r="H14" s="2">
        <v>37.575000000000003</v>
      </c>
      <c r="I14" s="2">
        <v>38.049999999999997</v>
      </c>
      <c r="J14" s="1">
        <v>0.05</v>
      </c>
      <c r="K14" s="1"/>
      <c r="L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35.674999999999997</v>
      </c>
      <c r="C15" s="1">
        <v>36.625</v>
      </c>
      <c r="D15" s="1">
        <v>37.1</v>
      </c>
      <c r="E15" s="1">
        <v>37.575000000000003</v>
      </c>
      <c r="F15" s="2">
        <v>37.1</v>
      </c>
      <c r="G15" s="2">
        <v>37.1</v>
      </c>
      <c r="H15" s="2">
        <v>37.575000000000003</v>
      </c>
      <c r="I15" s="2">
        <v>38.049999999999997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35.674999999999997</v>
      </c>
      <c r="C16" s="1">
        <v>36.625</v>
      </c>
      <c r="D16" s="1">
        <v>37.1</v>
      </c>
      <c r="E16" s="1">
        <v>37.575000000000003</v>
      </c>
      <c r="F16" s="2">
        <v>37.1</v>
      </c>
      <c r="G16" s="2">
        <v>37.1</v>
      </c>
      <c r="H16" s="2">
        <v>37.575000000000003</v>
      </c>
      <c r="I16" s="2">
        <v>38.049999999999997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35.674999999999997</v>
      </c>
      <c r="C17" s="1">
        <v>36.625</v>
      </c>
      <c r="D17" s="1">
        <v>37.1</v>
      </c>
      <c r="E17" s="1">
        <v>37.575000000000003</v>
      </c>
      <c r="F17" s="2">
        <v>37.1</v>
      </c>
      <c r="G17" s="2">
        <v>37.1</v>
      </c>
      <c r="H17" s="2">
        <v>37.575000000000003</v>
      </c>
      <c r="I17" s="2">
        <v>38.049999999999997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35.674999999999997</v>
      </c>
      <c r="C18" s="1">
        <v>36.625</v>
      </c>
      <c r="D18" s="1">
        <v>37.1</v>
      </c>
      <c r="E18" s="1">
        <v>37.575000000000003</v>
      </c>
      <c r="F18" s="2">
        <v>37.1</v>
      </c>
      <c r="G18" s="2">
        <v>37.1</v>
      </c>
      <c r="H18" s="2">
        <v>37.575000000000003</v>
      </c>
      <c r="I18" s="2">
        <v>38.049999999999997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35.674999999999997</v>
      </c>
      <c r="C19" s="1">
        <v>36.625</v>
      </c>
      <c r="D19" s="1">
        <v>37.1</v>
      </c>
      <c r="E19" s="1">
        <v>37.575000000000003</v>
      </c>
      <c r="F19" s="2">
        <v>37.1</v>
      </c>
      <c r="G19" s="2">
        <v>37.1</v>
      </c>
      <c r="H19" s="2">
        <v>37.575000000000003</v>
      </c>
      <c r="I19" s="2">
        <v>38.049999999999997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35.674999999999997</v>
      </c>
      <c r="C20" s="1">
        <v>36.625</v>
      </c>
      <c r="D20" s="1">
        <v>37.1</v>
      </c>
      <c r="E20" s="1">
        <v>37.575000000000003</v>
      </c>
      <c r="F20" s="2">
        <v>37.1</v>
      </c>
      <c r="G20" s="2">
        <v>37.1</v>
      </c>
      <c r="H20" s="2">
        <v>37.575000000000003</v>
      </c>
      <c r="I20" s="2">
        <v>38.049999999999997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35.674999999999997</v>
      </c>
      <c r="C21" s="1">
        <v>36.625</v>
      </c>
      <c r="D21" s="1">
        <v>37.1</v>
      </c>
      <c r="E21" s="1">
        <v>37.575000000000003</v>
      </c>
      <c r="F21" s="2">
        <v>37.1</v>
      </c>
      <c r="G21" s="2">
        <v>37.1</v>
      </c>
      <c r="H21" s="2">
        <v>37.575000000000003</v>
      </c>
      <c r="I21" s="2">
        <v>38.049999999999997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35.674999999999997</v>
      </c>
      <c r="C22" s="1">
        <v>36.625</v>
      </c>
      <c r="D22" s="1">
        <v>37.1</v>
      </c>
      <c r="E22" s="1">
        <v>37.575000000000003</v>
      </c>
      <c r="F22" s="2">
        <v>37.1</v>
      </c>
      <c r="G22" s="2">
        <v>37.1</v>
      </c>
      <c r="H22" s="2">
        <v>37.575000000000003</v>
      </c>
      <c r="I22" s="2">
        <v>38.049999999999997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35.674999999999997</v>
      </c>
      <c r="C23" s="1">
        <v>36.625</v>
      </c>
      <c r="D23" s="1">
        <v>37.1</v>
      </c>
      <c r="E23" s="1">
        <v>37.575000000000003</v>
      </c>
      <c r="F23" s="2">
        <v>37.1</v>
      </c>
      <c r="G23" s="2">
        <v>37.1</v>
      </c>
      <c r="H23" s="2">
        <v>37.575000000000003</v>
      </c>
      <c r="I23" s="2">
        <v>38.049999999999997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35.674999999999997</v>
      </c>
      <c r="C24" s="1">
        <v>36.625</v>
      </c>
      <c r="D24" s="1">
        <v>37.1</v>
      </c>
      <c r="E24" s="1">
        <v>37.575000000000003</v>
      </c>
      <c r="F24" s="2">
        <v>37.1</v>
      </c>
      <c r="G24" s="2">
        <v>37.1</v>
      </c>
      <c r="H24" s="2">
        <v>37.575000000000003</v>
      </c>
      <c r="I24" s="2">
        <v>38.049999999999997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47.714650145772566</v>
      </c>
      <c r="C26" s="1">
        <f>AVERAGE(C4:C24)</f>
        <v>40.942667638483968</v>
      </c>
      <c r="D26" s="1">
        <f t="shared" ref="D26:I26" si="1">AVERAGE(D4:D24)</f>
        <v>39.757026239067073</v>
      </c>
      <c r="E26" s="1">
        <f t="shared" si="1"/>
        <v>39.111093294460659</v>
      </c>
      <c r="F26" s="2">
        <f t="shared" si="1"/>
        <v>42.206472303207015</v>
      </c>
      <c r="G26" s="2">
        <f t="shared" si="1"/>
        <v>42.206472303207015</v>
      </c>
      <c r="H26" s="2">
        <f t="shared" si="1"/>
        <v>40.917040816326548</v>
      </c>
      <c r="I26" s="2">
        <f t="shared" si="1"/>
        <v>40.229591836734677</v>
      </c>
      <c r="J26" s="1"/>
    </row>
    <row r="27" spans="1:20" x14ac:dyDescent="0.3">
      <c r="A27" t="s">
        <v>18</v>
      </c>
      <c r="B27" s="1">
        <f>SUMPRODUCT(B4:B24,$J4:$J24)</f>
        <v>46.115244897959165</v>
      </c>
      <c r="C27" s="1">
        <f t="shared" ref="C27:H27" si="2">SUMPRODUCT(C4:C24,$J4:$J24)</f>
        <v>39.654632653061221</v>
      </c>
      <c r="D27" s="1">
        <f t="shared" si="2"/>
        <v>38.734693877551017</v>
      </c>
      <c r="E27" s="1">
        <f t="shared" si="2"/>
        <v>38.381448979591838</v>
      </c>
      <c r="F27" s="2">
        <f t="shared" si="2"/>
        <v>40.783510204081622</v>
      </c>
      <c r="G27" s="2">
        <f t="shared" si="2"/>
        <v>40.783510204081622</v>
      </c>
      <c r="H27" s="2">
        <f t="shared" si="2"/>
        <v>39.710999999999999</v>
      </c>
      <c r="I27" s="2">
        <f>SUMPRODUCT(I4:I24,$J4:$J24)</f>
        <v>39.270571428571429</v>
      </c>
      <c r="J27" s="1"/>
    </row>
    <row r="28" spans="1:20" x14ac:dyDescent="0.3">
      <c r="A28" t="s">
        <v>19</v>
      </c>
      <c r="B28" s="1">
        <f>B6-B22</f>
        <v>33.129795918367321</v>
      </c>
      <c r="C28" s="1">
        <f t="shared" ref="C28:I28" si="3">C6-C22</f>
        <v>10.897959183673471</v>
      </c>
      <c r="D28" s="1">
        <f t="shared" si="3"/>
        <v>2.1795918367346943</v>
      </c>
      <c r="E28" s="1">
        <f t="shared" si="3"/>
        <v>0</v>
      </c>
      <c r="F28" s="2">
        <f>F6-F22</f>
        <v>12.64163265306123</v>
      </c>
      <c r="G28" s="2">
        <f t="shared" si="3"/>
        <v>12.64163265306123</v>
      </c>
      <c r="H28" s="2">
        <f t="shared" si="3"/>
        <v>4.7951020408163316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88.055510204081614</v>
      </c>
      <c r="C29" s="1">
        <f t="shared" ref="C29:I29" si="4">C4-C24</f>
        <v>60.156734693877567</v>
      </c>
      <c r="D29" s="1">
        <f t="shared" si="4"/>
        <v>46.207346938775508</v>
      </c>
      <c r="E29" s="1">
        <f t="shared" si="4"/>
        <v>32.257959183673464</v>
      </c>
      <c r="F29" s="2">
        <f t="shared" si="4"/>
        <v>67.131428571428557</v>
      </c>
      <c r="G29" s="2">
        <f t="shared" si="4"/>
        <v>67.131428571428557</v>
      </c>
      <c r="H29" s="2">
        <f t="shared" si="4"/>
        <v>54.925714285714278</v>
      </c>
      <c r="I29" s="2">
        <f t="shared" si="4"/>
        <v>42.719999999999985</v>
      </c>
      <c r="J29" s="1"/>
    </row>
    <row r="30" spans="1:20" x14ac:dyDescent="0.3">
      <c r="A30" t="s">
        <v>2</v>
      </c>
      <c r="B30" s="1">
        <f>_xlfn.STDEV.P(B4:B24)</f>
        <v>21.159517916848404</v>
      </c>
      <c r="C30" s="1">
        <f t="shared" ref="C30:I30" si="5">_xlfn.STDEV.P(C4:C24)</f>
        <v>13.088551438003016</v>
      </c>
      <c r="D30" s="1">
        <f t="shared" si="5"/>
        <v>9.8718723760814129</v>
      </c>
      <c r="E30" s="1">
        <f t="shared" si="5"/>
        <v>6.8696180523911545</v>
      </c>
      <c r="F30" s="2">
        <f t="shared" si="5"/>
        <v>14.635153135011233</v>
      </c>
      <c r="G30" s="2">
        <f t="shared" si="5"/>
        <v>14.635153135011233</v>
      </c>
      <c r="H30" s="2">
        <f t="shared" si="5"/>
        <v>11.781194494864591</v>
      </c>
      <c r="I30" s="2">
        <f t="shared" si="5"/>
        <v>9.0883142767605403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35.674999999999997</v>
      </c>
      <c r="C32" s="1">
        <f t="shared" ref="C32:I32" si="6">_xlfn.PERCENTILE.INC(C4:C24,0.1)</f>
        <v>36.625</v>
      </c>
      <c r="D32" s="1">
        <f t="shared" si="6"/>
        <v>37.1</v>
      </c>
      <c r="E32" s="1">
        <f t="shared" si="6"/>
        <v>37.575000000000003</v>
      </c>
      <c r="F32" s="2">
        <f>_xlfn.PERCENTILE.INC(F4:F24,0.1)</f>
        <v>37.1</v>
      </c>
      <c r="G32" s="2">
        <f t="shared" si="6"/>
        <v>37.1</v>
      </c>
      <c r="H32" s="2">
        <f t="shared" si="6"/>
        <v>37.575000000000003</v>
      </c>
      <c r="I32" s="2">
        <f t="shared" si="6"/>
        <v>38.049999999999997</v>
      </c>
    </row>
    <row r="33" spans="1:9" x14ac:dyDescent="0.3">
      <c r="A33" t="s">
        <v>4</v>
      </c>
      <c r="B33" s="1">
        <f>_xlfn.PERCENTILE.INC(B4:B24,0.25)</f>
        <v>35.674999999999997</v>
      </c>
      <c r="C33" s="1">
        <f t="shared" ref="C33:I33" si="7">_xlfn.PERCENTILE.INC(C4:C24,0.25)</f>
        <v>36.625</v>
      </c>
      <c r="D33" s="1">
        <f t="shared" si="7"/>
        <v>37.1</v>
      </c>
      <c r="E33" s="1">
        <f t="shared" si="7"/>
        <v>37.575000000000003</v>
      </c>
      <c r="F33" s="2">
        <f t="shared" si="7"/>
        <v>37.1</v>
      </c>
      <c r="G33" s="2">
        <f t="shared" si="7"/>
        <v>37.1</v>
      </c>
      <c r="H33" s="2">
        <f t="shared" si="7"/>
        <v>37.575000000000003</v>
      </c>
      <c r="I33" s="2">
        <f t="shared" si="7"/>
        <v>38.049999999999997</v>
      </c>
    </row>
    <row r="34" spans="1:9" x14ac:dyDescent="0.3">
      <c r="A34" t="s">
        <v>5</v>
      </c>
      <c r="B34" s="1">
        <f>_xlfn.PERCENTILE.INC(B4:B24,0.5)</f>
        <v>35.674999999999997</v>
      </c>
      <c r="C34" s="1">
        <f t="shared" ref="C34:I34" si="8">_xlfn.PERCENTILE.INC(C4:C24,0.5)</f>
        <v>36.625</v>
      </c>
      <c r="D34" s="1">
        <f t="shared" si="8"/>
        <v>37.1</v>
      </c>
      <c r="E34" s="1">
        <f t="shared" si="8"/>
        <v>37.575000000000003</v>
      </c>
      <c r="F34" s="2">
        <f>_xlfn.PERCENTILE.INC(F4:F24,0.5)</f>
        <v>37.1</v>
      </c>
      <c r="G34" s="2">
        <f t="shared" si="8"/>
        <v>37.1</v>
      </c>
      <c r="H34" s="2">
        <f t="shared" si="8"/>
        <v>37.575000000000003</v>
      </c>
      <c r="I34" s="2">
        <f t="shared" si="8"/>
        <v>38.049999999999997</v>
      </c>
    </row>
    <row r="35" spans="1:9" x14ac:dyDescent="0.3">
      <c r="A35" t="s">
        <v>23</v>
      </c>
      <c r="B35" s="1">
        <f>_xlfn.PERCENTILE.INC(B4:B24,0.75)</f>
        <v>56.16316326530611</v>
      </c>
      <c r="C35" s="1">
        <f t="shared" ref="C35:I35" si="9">_xlfn.PERCENTILE.INC(C4:C24,0.75)</f>
        <v>37.932755102040822</v>
      </c>
      <c r="D35" s="1">
        <f t="shared" si="9"/>
        <v>37.1</v>
      </c>
      <c r="E35" s="1">
        <f t="shared" si="9"/>
        <v>37.575000000000003</v>
      </c>
      <c r="F35" s="2">
        <f t="shared" si="9"/>
        <v>37.1</v>
      </c>
      <c r="G35" s="2">
        <f t="shared" si="9"/>
        <v>37.1</v>
      </c>
      <c r="H35" s="2">
        <f t="shared" si="9"/>
        <v>37.575000000000003</v>
      </c>
      <c r="I35" s="2">
        <f t="shared" si="9"/>
        <v>38.049999999999997</v>
      </c>
    </row>
    <row r="36" spans="1:9" x14ac:dyDescent="0.3">
      <c r="A36" t="s">
        <v>6</v>
      </c>
      <c r="B36" s="1">
        <f>B35-B33</f>
        <v>20.488163265306113</v>
      </c>
      <c r="C36" s="1">
        <f t="shared" ref="C36:I36" si="10">C35-C33</f>
        <v>1.3077551020408222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4.1093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146.07959183673469</v>
      </c>
      <c r="C4" s="1">
        <v>146.07959183673469</v>
      </c>
      <c r="D4" s="1">
        <v>121.34948979591834</v>
      </c>
      <c r="E4" s="1">
        <v>113.10612244897959</v>
      </c>
      <c r="F4" s="2">
        <v>1034.8510000000001</v>
      </c>
      <c r="G4" s="2">
        <v>1042.3510000000001</v>
      </c>
      <c r="H4" s="2">
        <v>1042.3510000000001</v>
      </c>
      <c r="I4" s="2">
        <v>1066.7260000000001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112.6010612244898</v>
      </c>
      <c r="C5" s="1">
        <v>112.6010612244898</v>
      </c>
      <c r="D5" s="1">
        <v>79.501326530612218</v>
      </c>
      <c r="E5" s="1">
        <v>68.468081632653053</v>
      </c>
      <c r="F5" s="2">
        <v>340.2970342857144</v>
      </c>
      <c r="G5" s="2">
        <v>215.50104081632634</v>
      </c>
      <c r="H5" s="2">
        <v>215.50104081632634</v>
      </c>
      <c r="I5" s="2">
        <v>187.83465306122451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85.399755102040814</v>
      </c>
      <c r="C6" s="1">
        <v>85.399755102040814</v>
      </c>
      <c r="D6" s="1">
        <v>45.935612244897939</v>
      </c>
      <c r="E6" s="1">
        <v>39.784653061224496</v>
      </c>
      <c r="F6" s="2">
        <v>144.80014285714287</v>
      </c>
      <c r="G6" s="2">
        <v>129.98112244897959</v>
      </c>
      <c r="H6" s="2">
        <v>129.98112244897959</v>
      </c>
      <c r="I6" s="2">
        <v>84.819306122448978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72.845306122448989</v>
      </c>
      <c r="C7" s="1">
        <v>72.845306122448989</v>
      </c>
      <c r="D7" s="1">
        <v>40.704591836734679</v>
      </c>
      <c r="E7" s="1">
        <v>39</v>
      </c>
      <c r="F7" s="2">
        <v>100.85957142857143</v>
      </c>
      <c r="G7" s="2">
        <v>77.670918367346914</v>
      </c>
      <c r="H7" s="2">
        <v>77.670918367346914</v>
      </c>
      <c r="I7" s="2">
        <v>80.250000000000014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62.383265306122439</v>
      </c>
      <c r="C8" s="1">
        <v>62.383265306122439</v>
      </c>
      <c r="D8" s="1">
        <v>38.524999999999991</v>
      </c>
      <c r="E8" s="1">
        <v>39</v>
      </c>
      <c r="F8" s="2">
        <v>75.227571428571437</v>
      </c>
      <c r="G8" s="2">
        <v>55.875</v>
      </c>
      <c r="H8" s="2">
        <v>55.875</v>
      </c>
      <c r="I8" s="2">
        <v>80.250000000000014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39.279591836734696</v>
      </c>
      <c r="C9" s="1">
        <v>39.279591836734696</v>
      </c>
      <c r="D9" s="1">
        <v>38.524999999999991</v>
      </c>
      <c r="E9" s="1">
        <v>39</v>
      </c>
      <c r="F9" s="2">
        <v>63.63214285714286</v>
      </c>
      <c r="G9" s="2">
        <v>55.875</v>
      </c>
      <c r="H9" s="2">
        <v>55.875</v>
      </c>
      <c r="I9" s="2">
        <v>80.250000000000014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37.1</v>
      </c>
      <c r="C10" s="1">
        <v>37.1</v>
      </c>
      <c r="D10" s="1">
        <v>38.524999999999991</v>
      </c>
      <c r="E10" s="1">
        <v>39</v>
      </c>
      <c r="F10" s="2">
        <v>63.63214285714286</v>
      </c>
      <c r="G10" s="2">
        <v>55.875</v>
      </c>
      <c r="H10" s="2">
        <v>55.875</v>
      </c>
      <c r="I10" s="2">
        <v>80.250000000000014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37.1</v>
      </c>
      <c r="C11" s="1">
        <v>37.1</v>
      </c>
      <c r="D11" s="1">
        <v>38.524999999999991</v>
      </c>
      <c r="E11" s="1">
        <v>39</v>
      </c>
      <c r="F11" s="2">
        <v>52.647000000000013</v>
      </c>
      <c r="G11" s="2">
        <v>55.875</v>
      </c>
      <c r="H11" s="2">
        <v>55.875</v>
      </c>
      <c r="I11" s="2">
        <v>80.250000000000014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37.1</v>
      </c>
      <c r="C12" s="1">
        <v>37.1</v>
      </c>
      <c r="D12" s="1">
        <v>38.524999999999991</v>
      </c>
      <c r="E12" s="1">
        <v>39</v>
      </c>
      <c r="F12" s="2">
        <v>48.375</v>
      </c>
      <c r="G12" s="2">
        <v>55.875</v>
      </c>
      <c r="H12" s="2">
        <v>55.875</v>
      </c>
      <c r="I12" s="2">
        <v>80.250000000000014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37.1</v>
      </c>
      <c r="C13" s="1">
        <v>37.1</v>
      </c>
      <c r="D13" s="1">
        <v>38.524999999999991</v>
      </c>
      <c r="E13" s="1">
        <v>39</v>
      </c>
      <c r="F13" s="2">
        <v>48.375</v>
      </c>
      <c r="G13" s="2">
        <v>55.875</v>
      </c>
      <c r="H13" s="2">
        <v>55.875</v>
      </c>
      <c r="I13" s="2">
        <v>80.250000000000014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37.1</v>
      </c>
      <c r="C14" s="1">
        <v>37.1</v>
      </c>
      <c r="D14" s="1">
        <v>38.524999999999991</v>
      </c>
      <c r="E14" s="1">
        <v>39</v>
      </c>
      <c r="F14" s="2">
        <v>48.375</v>
      </c>
      <c r="G14" s="2">
        <v>55.875</v>
      </c>
      <c r="H14" s="2">
        <v>55.875</v>
      </c>
      <c r="I14" s="2">
        <v>80.250000000000014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37.1</v>
      </c>
      <c r="C15" s="1">
        <v>37.1</v>
      </c>
      <c r="D15" s="1">
        <v>38.524999999999991</v>
      </c>
      <c r="E15" s="1">
        <v>39</v>
      </c>
      <c r="F15" s="2">
        <v>48.375</v>
      </c>
      <c r="G15" s="2">
        <v>55.875</v>
      </c>
      <c r="H15" s="2">
        <v>55.875</v>
      </c>
      <c r="I15" s="2">
        <v>80.250000000000014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37.1</v>
      </c>
      <c r="C16" s="1">
        <v>37.1</v>
      </c>
      <c r="D16" s="1">
        <v>38.524999999999991</v>
      </c>
      <c r="E16" s="1">
        <v>39</v>
      </c>
      <c r="F16" s="2">
        <v>48.375</v>
      </c>
      <c r="G16" s="2">
        <v>55.875</v>
      </c>
      <c r="H16" s="2">
        <v>55.875</v>
      </c>
      <c r="I16" s="2">
        <v>80.250000000000014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37.1</v>
      </c>
      <c r="C17" s="1">
        <v>37.1</v>
      </c>
      <c r="D17" s="1">
        <v>38.524999999999991</v>
      </c>
      <c r="E17" s="1">
        <v>39</v>
      </c>
      <c r="F17" s="2">
        <v>48.375</v>
      </c>
      <c r="G17" s="2">
        <v>55.875</v>
      </c>
      <c r="H17" s="2">
        <v>55.875</v>
      </c>
      <c r="I17" s="2">
        <v>80.250000000000014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37.1</v>
      </c>
      <c r="C18" s="1">
        <v>37.1</v>
      </c>
      <c r="D18" s="1">
        <v>38.524999999999991</v>
      </c>
      <c r="E18" s="1">
        <v>39</v>
      </c>
      <c r="F18" s="2">
        <v>48.375</v>
      </c>
      <c r="G18" s="2">
        <v>55.875</v>
      </c>
      <c r="H18" s="2">
        <v>55.875</v>
      </c>
      <c r="I18" s="2">
        <v>80.250000000000014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37.1</v>
      </c>
      <c r="C19" s="1">
        <v>37.1</v>
      </c>
      <c r="D19" s="1">
        <v>38.524999999999991</v>
      </c>
      <c r="E19" s="1">
        <v>39</v>
      </c>
      <c r="F19" s="2">
        <v>48.375</v>
      </c>
      <c r="G19" s="2">
        <v>55.875</v>
      </c>
      <c r="H19" s="2">
        <v>55.875</v>
      </c>
      <c r="I19" s="2">
        <v>80.250000000000014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37.1</v>
      </c>
      <c r="C20" s="1">
        <v>37.1</v>
      </c>
      <c r="D20" s="1">
        <v>38.524999999999991</v>
      </c>
      <c r="E20" s="1">
        <v>39</v>
      </c>
      <c r="F20" s="2">
        <v>48.375</v>
      </c>
      <c r="G20" s="2">
        <v>55.875</v>
      </c>
      <c r="H20" s="2">
        <v>55.875</v>
      </c>
      <c r="I20" s="2">
        <v>80.250000000000014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37.1</v>
      </c>
      <c r="C21" s="1">
        <v>37.1</v>
      </c>
      <c r="D21" s="1">
        <v>38.524999999999991</v>
      </c>
      <c r="E21" s="1">
        <v>39</v>
      </c>
      <c r="F21" s="2">
        <v>48.375</v>
      </c>
      <c r="G21" s="2">
        <v>55.875</v>
      </c>
      <c r="H21" s="2">
        <v>55.875</v>
      </c>
      <c r="I21" s="2">
        <v>80.250000000000014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37.1</v>
      </c>
      <c r="C22" s="1">
        <v>37.1</v>
      </c>
      <c r="D22" s="1">
        <v>38.524999999999991</v>
      </c>
      <c r="E22" s="1">
        <v>39</v>
      </c>
      <c r="F22" s="2">
        <v>48.375</v>
      </c>
      <c r="G22" s="2">
        <v>55.875</v>
      </c>
      <c r="H22" s="2">
        <v>55.875</v>
      </c>
      <c r="I22" s="2">
        <v>80.250000000000014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37.1</v>
      </c>
      <c r="C23" s="1">
        <v>37.1</v>
      </c>
      <c r="D23" s="1">
        <v>38.524999999999991</v>
      </c>
      <c r="E23" s="1">
        <v>39</v>
      </c>
      <c r="F23" s="2">
        <v>48.375</v>
      </c>
      <c r="G23" s="2">
        <v>55.875</v>
      </c>
      <c r="H23" s="2">
        <v>55.875</v>
      </c>
      <c r="I23" s="2">
        <v>80.250000000000014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37.1</v>
      </c>
      <c r="C24" s="1">
        <v>37.1</v>
      </c>
      <c r="D24" s="1">
        <v>38.524999999999991</v>
      </c>
      <c r="E24" s="1">
        <v>39</v>
      </c>
      <c r="F24" s="2">
        <v>48.375</v>
      </c>
      <c r="G24" s="2">
        <v>55.875</v>
      </c>
      <c r="H24" s="2">
        <v>55.875</v>
      </c>
      <c r="I24" s="2">
        <v>80.250000000000014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51.194693877551018</v>
      </c>
      <c r="C26" s="1">
        <f>AVERAGE(C4:C24)</f>
        <v>51.194693877551018</v>
      </c>
      <c r="D26" s="1">
        <f t="shared" ref="D26:I26" si="1">AVERAGE(D4:D24)</f>
        <v>44.876953352769661</v>
      </c>
      <c r="E26" s="1">
        <f t="shared" si="1"/>
        <v>43.969469387755098</v>
      </c>
      <c r="F26" s="2">
        <f t="shared" si="1"/>
        <v>119.27721931972788</v>
      </c>
      <c r="G26" s="2">
        <f t="shared" si="1"/>
        <v>115.01805150631682</v>
      </c>
      <c r="H26" s="2">
        <f t="shared" si="1"/>
        <v>115.01805150631682</v>
      </c>
      <c r="I26" s="2">
        <f t="shared" si="1"/>
        <v>132.56571234207971</v>
      </c>
      <c r="J26" s="1"/>
    </row>
    <row r="27" spans="1:20" x14ac:dyDescent="0.3">
      <c r="A27" t="s">
        <v>18</v>
      </c>
      <c r="B27" s="1">
        <f>SUMPRODUCT(B4:B24,$J4:$J24)</f>
        <v>49.174938775510185</v>
      </c>
      <c r="C27" s="1">
        <f t="shared" ref="C27:H27" si="2">SUMPRODUCT(C4:C24,$J4:$J24)</f>
        <v>49.174938775510185</v>
      </c>
      <c r="D27" s="1">
        <f t="shared" si="2"/>
        <v>43.123938775510176</v>
      </c>
      <c r="E27" s="1">
        <f t="shared" si="2"/>
        <v>42.365289795918372</v>
      </c>
      <c r="F27" s="2">
        <f t="shared" si="2"/>
        <v>98.160430285714327</v>
      </c>
      <c r="G27" s="2">
        <f t="shared" si="2"/>
        <v>93.313304081632694</v>
      </c>
      <c r="H27" s="2">
        <f t="shared" si="2"/>
        <v>93.313304081632694</v>
      </c>
      <c r="I27" s="2">
        <f>SUMPRODUCT(I4:I24,$J4:$J24)</f>
        <v>110.51959795918371</v>
      </c>
      <c r="J27" s="1"/>
    </row>
    <row r="28" spans="1:20" x14ac:dyDescent="0.3">
      <c r="A28" t="s">
        <v>19</v>
      </c>
      <c r="B28" s="1">
        <f>B6-B22</f>
        <v>48.299755102040812</v>
      </c>
      <c r="C28" s="1">
        <f t="shared" ref="C28:I28" si="3">C6-C22</f>
        <v>48.299755102040812</v>
      </c>
      <c r="D28" s="1">
        <f t="shared" si="3"/>
        <v>7.4106122448979477</v>
      </c>
      <c r="E28" s="1">
        <f t="shared" si="3"/>
        <v>0.78465306122449618</v>
      </c>
      <c r="F28" s="2">
        <f>F6-F22</f>
        <v>96.425142857142873</v>
      </c>
      <c r="G28" s="2">
        <f t="shared" si="3"/>
        <v>74.10612244897959</v>
      </c>
      <c r="H28" s="2">
        <f t="shared" si="3"/>
        <v>74.10612244897959</v>
      </c>
      <c r="I28" s="2">
        <f t="shared" si="3"/>
        <v>4.5693061224489639</v>
      </c>
      <c r="J28" s="1"/>
    </row>
    <row r="29" spans="1:20" x14ac:dyDescent="0.3">
      <c r="A29" t="s">
        <v>1</v>
      </c>
      <c r="B29" s="1">
        <f>B4-B24</f>
        <v>108.9795918367347</v>
      </c>
      <c r="C29" s="1">
        <f t="shared" ref="C29:I29" si="4">C4-C24</f>
        <v>108.9795918367347</v>
      </c>
      <c r="D29" s="1">
        <f t="shared" si="4"/>
        <v>82.824489795918353</v>
      </c>
      <c r="E29" s="1">
        <f t="shared" si="4"/>
        <v>74.10612244897959</v>
      </c>
      <c r="F29" s="2">
        <f t="shared" si="4"/>
        <v>986.47600000000011</v>
      </c>
      <c r="G29" s="2">
        <f t="shared" si="4"/>
        <v>986.47600000000011</v>
      </c>
      <c r="H29" s="2">
        <f t="shared" si="4"/>
        <v>986.47600000000011</v>
      </c>
      <c r="I29" s="2">
        <f t="shared" si="4"/>
        <v>986.47600000000011</v>
      </c>
      <c r="J29" s="1"/>
    </row>
    <row r="30" spans="1:20" x14ac:dyDescent="0.3">
      <c r="A30" t="s">
        <v>2</v>
      </c>
      <c r="B30" s="1">
        <f>_xlfn.STDEV.P(B4:B24)</f>
        <v>28.998916855967295</v>
      </c>
      <c r="C30" s="1">
        <f t="shared" ref="C30:I30" si="5">_xlfn.STDEV.P(C4:C24)</f>
        <v>28.998916855967295</v>
      </c>
      <c r="D30" s="1">
        <f t="shared" si="5"/>
        <v>19.212260099819595</v>
      </c>
      <c r="E30" s="1">
        <f t="shared" si="5"/>
        <v>16.679175430751989</v>
      </c>
      <c r="F30" s="2">
        <f t="shared" si="5"/>
        <v>214.48066442872187</v>
      </c>
      <c r="G30" s="2">
        <f t="shared" si="5"/>
        <v>210.56909730690472</v>
      </c>
      <c r="H30" s="2">
        <f t="shared" si="5"/>
        <v>210.56909730690472</v>
      </c>
      <c r="I30" s="2">
        <f t="shared" si="5"/>
        <v>210.13086917597909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37.1</v>
      </c>
      <c r="C32" s="1">
        <f t="shared" ref="C32:I32" si="6">_xlfn.PERCENTILE.INC(C4:C24,0.1)</f>
        <v>37.1</v>
      </c>
      <c r="D32" s="1">
        <f t="shared" si="6"/>
        <v>38.524999999999991</v>
      </c>
      <c r="E32" s="1">
        <f t="shared" si="6"/>
        <v>39</v>
      </c>
      <c r="F32" s="2">
        <f>_xlfn.PERCENTILE.INC(F4:F24,0.1)</f>
        <v>48.375</v>
      </c>
      <c r="G32" s="2">
        <f t="shared" si="6"/>
        <v>55.875</v>
      </c>
      <c r="H32" s="2">
        <f t="shared" si="6"/>
        <v>55.875</v>
      </c>
      <c r="I32" s="2">
        <f t="shared" si="6"/>
        <v>80.250000000000014</v>
      </c>
    </row>
    <row r="33" spans="1:9" x14ac:dyDescent="0.3">
      <c r="A33" t="s">
        <v>4</v>
      </c>
      <c r="B33" s="1">
        <f>_xlfn.PERCENTILE.INC(B4:B24,0.25)</f>
        <v>37.1</v>
      </c>
      <c r="C33" s="1">
        <f t="shared" ref="C33:I33" si="7">_xlfn.PERCENTILE.INC(C4:C24,0.25)</f>
        <v>37.1</v>
      </c>
      <c r="D33" s="1">
        <f t="shared" si="7"/>
        <v>38.524999999999991</v>
      </c>
      <c r="E33" s="1">
        <f t="shared" si="7"/>
        <v>39</v>
      </c>
      <c r="F33" s="2">
        <f t="shared" si="7"/>
        <v>48.375</v>
      </c>
      <c r="G33" s="2">
        <f t="shared" si="7"/>
        <v>55.875</v>
      </c>
      <c r="H33" s="2">
        <f t="shared" si="7"/>
        <v>55.875</v>
      </c>
      <c r="I33" s="2">
        <f t="shared" si="7"/>
        <v>80.250000000000014</v>
      </c>
    </row>
    <row r="34" spans="1:9" x14ac:dyDescent="0.3">
      <c r="A34" t="s">
        <v>5</v>
      </c>
      <c r="B34" s="1">
        <f>_xlfn.PERCENTILE.INC(B4:B24,0.5)</f>
        <v>37.1</v>
      </c>
      <c r="C34" s="1">
        <f t="shared" ref="C34:I34" si="8">_xlfn.PERCENTILE.INC(C4:C24,0.5)</f>
        <v>37.1</v>
      </c>
      <c r="D34" s="1">
        <f t="shared" si="8"/>
        <v>38.524999999999991</v>
      </c>
      <c r="E34" s="1">
        <f t="shared" si="8"/>
        <v>39</v>
      </c>
      <c r="F34" s="2">
        <f>_xlfn.PERCENTILE.INC(F4:F24,0.5)</f>
        <v>48.375</v>
      </c>
      <c r="G34" s="2">
        <f t="shared" si="8"/>
        <v>55.875</v>
      </c>
      <c r="H34" s="2">
        <f t="shared" si="8"/>
        <v>55.875</v>
      </c>
      <c r="I34" s="2">
        <f t="shared" si="8"/>
        <v>80.250000000000014</v>
      </c>
    </row>
    <row r="35" spans="1:9" x14ac:dyDescent="0.3">
      <c r="A35" t="s">
        <v>23</v>
      </c>
      <c r="B35" s="1">
        <f>_xlfn.PERCENTILE.INC(B4:B24,0.75)</f>
        <v>39.279591836734696</v>
      </c>
      <c r="C35" s="1">
        <f t="shared" ref="C35:I35" si="9">_xlfn.PERCENTILE.INC(C4:C24,0.75)</f>
        <v>39.279591836734696</v>
      </c>
      <c r="D35" s="1">
        <f t="shared" si="9"/>
        <v>38.524999999999991</v>
      </c>
      <c r="E35" s="1">
        <f t="shared" si="9"/>
        <v>39</v>
      </c>
      <c r="F35" s="2">
        <f t="shared" si="9"/>
        <v>63.63214285714286</v>
      </c>
      <c r="G35" s="2">
        <f t="shared" si="9"/>
        <v>55.875</v>
      </c>
      <c r="H35" s="2">
        <f t="shared" si="9"/>
        <v>55.875</v>
      </c>
      <c r="I35" s="2">
        <f t="shared" si="9"/>
        <v>80.250000000000014</v>
      </c>
    </row>
    <row r="36" spans="1:9" x14ac:dyDescent="0.3">
      <c r="A36" t="s">
        <v>6</v>
      </c>
      <c r="B36" s="1">
        <f>B35-B33</f>
        <v>2.1795918367346943</v>
      </c>
      <c r="C36" s="1">
        <f t="shared" ref="C36:I36" si="10">C35-C33</f>
        <v>2.1795918367346943</v>
      </c>
      <c r="D36" s="1">
        <f t="shared" si="10"/>
        <v>0</v>
      </c>
      <c r="E36" s="1">
        <f t="shared" si="10"/>
        <v>0</v>
      </c>
      <c r="F36" s="2">
        <f t="shared" si="10"/>
        <v>15.25714285714286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4.1093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21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451.75572244897955</v>
      </c>
      <c r="C4" s="1">
        <v>357.40234285714286</v>
      </c>
      <c r="D4" s="1">
        <v>263.0489632653061</v>
      </c>
      <c r="E4" s="1">
        <v>159.83877551020407</v>
      </c>
      <c r="F4" s="2">
        <v>608.7141877551021</v>
      </c>
      <c r="G4" s="2">
        <v>554.99726938775507</v>
      </c>
      <c r="H4" s="2">
        <v>554.99726938775507</v>
      </c>
      <c r="I4" s="2">
        <v>372.3597469387754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144.16155102040818</v>
      </c>
      <c r="C5" s="1">
        <v>127.15171428571428</v>
      </c>
      <c r="D5" s="1">
        <v>110.31624489795918</v>
      </c>
      <c r="E5" s="1">
        <v>82.245306122448994</v>
      </c>
      <c r="F5" s="2">
        <v>192.80302040816326</v>
      </c>
      <c r="G5" s="2">
        <v>188.66455102040817</v>
      </c>
      <c r="H5" s="2">
        <v>188.66455102040817</v>
      </c>
      <c r="I5" s="2">
        <v>174.5937551020408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122.01689795918367</v>
      </c>
      <c r="C6" s="1">
        <v>101.51971428571427</v>
      </c>
      <c r="D6" s="1">
        <v>81.022530612244907</v>
      </c>
      <c r="E6" s="1">
        <v>46.93591836734695</v>
      </c>
      <c r="F6" s="2">
        <v>158.27828571428574</v>
      </c>
      <c r="G6" s="2">
        <v>149.3447142857143</v>
      </c>
      <c r="H6" s="2">
        <v>149.3447142857143</v>
      </c>
      <c r="I6" s="2">
        <v>118.97057142857145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93.769387755102031</v>
      </c>
      <c r="C7" s="1">
        <v>68.564285714285688</v>
      </c>
      <c r="D7" s="1">
        <v>48.154285714285706</v>
      </c>
      <c r="E7" s="1">
        <v>46.5</v>
      </c>
      <c r="F7" s="2">
        <v>101.78326530612243</v>
      </c>
      <c r="G7" s="2">
        <v>85.875</v>
      </c>
      <c r="H7" s="2">
        <v>85.875</v>
      </c>
      <c r="I7" s="2">
        <v>117.75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62.38326530612246</v>
      </c>
      <c r="C8" s="1">
        <v>47.204285714285703</v>
      </c>
      <c r="D8" s="1">
        <v>39</v>
      </c>
      <c r="E8" s="1">
        <v>46.5</v>
      </c>
      <c r="F8" s="2">
        <v>101.78326530612243</v>
      </c>
      <c r="G8" s="2">
        <v>85.875</v>
      </c>
      <c r="H8" s="2">
        <v>85.875</v>
      </c>
      <c r="I8" s="2">
        <v>117.75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52.357142857142861</v>
      </c>
      <c r="C9" s="1">
        <v>38.049999999999997</v>
      </c>
      <c r="D9" s="1">
        <v>39</v>
      </c>
      <c r="E9" s="1">
        <v>46.5</v>
      </c>
      <c r="F9" s="2">
        <v>89.141632653061208</v>
      </c>
      <c r="G9" s="2">
        <v>85.875</v>
      </c>
      <c r="H9" s="2">
        <v>85.875</v>
      </c>
      <c r="I9" s="2">
        <v>117.75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49.741632653061231</v>
      </c>
      <c r="C10" s="1">
        <v>38.049999999999997</v>
      </c>
      <c r="D10" s="1">
        <v>39</v>
      </c>
      <c r="E10" s="1">
        <v>46.5</v>
      </c>
      <c r="F10" s="2">
        <v>89.141632653061208</v>
      </c>
      <c r="G10" s="2">
        <v>85.875</v>
      </c>
      <c r="H10" s="2">
        <v>85.875</v>
      </c>
      <c r="I10" s="2">
        <v>117.75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40.848897959183674</v>
      </c>
      <c r="C11" s="1">
        <v>38.049999999999997</v>
      </c>
      <c r="D11" s="1">
        <v>39</v>
      </c>
      <c r="E11" s="1">
        <v>46.5</v>
      </c>
      <c r="F11" s="2">
        <v>89.141632653061208</v>
      </c>
      <c r="G11" s="2">
        <v>85.875</v>
      </c>
      <c r="H11" s="2">
        <v>85.875</v>
      </c>
      <c r="I11" s="2">
        <v>117.75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37.1</v>
      </c>
      <c r="C12" s="1">
        <v>38.049999999999997</v>
      </c>
      <c r="D12" s="1">
        <v>39</v>
      </c>
      <c r="E12" s="1">
        <v>46.5</v>
      </c>
      <c r="F12" s="2">
        <v>76.587183673469369</v>
      </c>
      <c r="G12" s="2">
        <v>85.875</v>
      </c>
      <c r="H12" s="2">
        <v>85.875</v>
      </c>
      <c r="I12" s="2">
        <v>117.75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37.1</v>
      </c>
      <c r="C13" s="1">
        <v>38.049999999999997</v>
      </c>
      <c r="D13" s="1">
        <v>39</v>
      </c>
      <c r="E13" s="1">
        <v>46.5</v>
      </c>
      <c r="F13" s="2">
        <v>76.5</v>
      </c>
      <c r="G13" s="2">
        <v>85.875</v>
      </c>
      <c r="H13" s="2">
        <v>85.875</v>
      </c>
      <c r="I13" s="2">
        <v>117.75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37.1</v>
      </c>
      <c r="C14" s="1">
        <v>38.049999999999997</v>
      </c>
      <c r="D14" s="1">
        <v>39</v>
      </c>
      <c r="E14" s="1">
        <v>46.5</v>
      </c>
      <c r="F14" s="2">
        <v>76.5</v>
      </c>
      <c r="G14" s="2">
        <v>85.875</v>
      </c>
      <c r="H14" s="2">
        <v>85.875</v>
      </c>
      <c r="I14" s="2">
        <v>117.75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37.1</v>
      </c>
      <c r="C15" s="1">
        <v>38.049999999999997</v>
      </c>
      <c r="D15" s="1">
        <v>39</v>
      </c>
      <c r="E15" s="1">
        <v>46.5</v>
      </c>
      <c r="F15" s="2">
        <v>76.5</v>
      </c>
      <c r="G15" s="2">
        <v>85.875</v>
      </c>
      <c r="H15" s="2">
        <v>85.875</v>
      </c>
      <c r="I15" s="2">
        <v>117.75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37.1</v>
      </c>
      <c r="C16" s="1">
        <v>38.049999999999997</v>
      </c>
      <c r="D16" s="1">
        <v>39</v>
      </c>
      <c r="E16" s="1">
        <v>46.5</v>
      </c>
      <c r="F16" s="2">
        <v>76.5</v>
      </c>
      <c r="G16" s="2">
        <v>85.875</v>
      </c>
      <c r="H16" s="2">
        <v>85.875</v>
      </c>
      <c r="I16" s="2">
        <v>117.75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37.1</v>
      </c>
      <c r="C17" s="1">
        <v>38.049999999999997</v>
      </c>
      <c r="D17" s="1">
        <v>39</v>
      </c>
      <c r="E17" s="1">
        <v>46.5</v>
      </c>
      <c r="F17" s="2">
        <v>76.5</v>
      </c>
      <c r="G17" s="2">
        <v>85.875</v>
      </c>
      <c r="H17" s="2">
        <v>85.875</v>
      </c>
      <c r="I17" s="2">
        <v>117.75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37.1</v>
      </c>
      <c r="C18" s="1">
        <v>38.049999999999997</v>
      </c>
      <c r="D18" s="1">
        <v>39</v>
      </c>
      <c r="E18" s="1">
        <v>46.5</v>
      </c>
      <c r="F18" s="2">
        <v>76.5</v>
      </c>
      <c r="G18" s="2">
        <v>85.875</v>
      </c>
      <c r="H18" s="2">
        <v>85.875</v>
      </c>
      <c r="I18" s="2">
        <v>117.75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37.1</v>
      </c>
      <c r="C19" s="1">
        <v>38.049999999999997</v>
      </c>
      <c r="D19" s="1">
        <v>39</v>
      </c>
      <c r="E19" s="1">
        <v>46.5</v>
      </c>
      <c r="F19" s="2">
        <v>76.5</v>
      </c>
      <c r="G19" s="2">
        <v>85.875</v>
      </c>
      <c r="H19" s="2">
        <v>85.875</v>
      </c>
      <c r="I19" s="2">
        <v>117.75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37.1</v>
      </c>
      <c r="C20" s="1">
        <v>38.049999999999997</v>
      </c>
      <c r="D20" s="1">
        <v>39</v>
      </c>
      <c r="E20" s="1">
        <v>46.5</v>
      </c>
      <c r="F20" s="2">
        <v>76.5</v>
      </c>
      <c r="G20" s="2">
        <v>85.875</v>
      </c>
      <c r="H20" s="2">
        <v>85.875</v>
      </c>
      <c r="I20" s="2">
        <v>117.75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37.1</v>
      </c>
      <c r="C21" s="1">
        <v>38.049999999999997</v>
      </c>
      <c r="D21" s="1">
        <v>39</v>
      </c>
      <c r="E21" s="1">
        <v>46.5</v>
      </c>
      <c r="F21" s="2">
        <v>76.5</v>
      </c>
      <c r="G21" s="2">
        <v>85.875</v>
      </c>
      <c r="H21" s="2">
        <v>85.875</v>
      </c>
      <c r="I21" s="2">
        <v>117.75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37.1</v>
      </c>
      <c r="C22" s="1">
        <v>38.049999999999997</v>
      </c>
      <c r="D22" s="1">
        <v>39</v>
      </c>
      <c r="E22" s="1">
        <v>46.5</v>
      </c>
      <c r="F22" s="2">
        <v>76.5</v>
      </c>
      <c r="G22" s="2">
        <v>85.875</v>
      </c>
      <c r="H22" s="2">
        <v>85.875</v>
      </c>
      <c r="I22" s="2">
        <v>117.75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37.1</v>
      </c>
      <c r="C23" s="1">
        <v>38.049999999999997</v>
      </c>
      <c r="D23" s="1">
        <v>39</v>
      </c>
      <c r="E23" s="1">
        <v>46.5</v>
      </c>
      <c r="F23" s="2">
        <v>76.5</v>
      </c>
      <c r="G23" s="2">
        <v>85.875</v>
      </c>
      <c r="H23" s="2">
        <v>85.875</v>
      </c>
      <c r="I23" s="2">
        <v>117.75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37.1</v>
      </c>
      <c r="C24" s="1">
        <v>38.049999999999997</v>
      </c>
      <c r="D24" s="1">
        <v>39</v>
      </c>
      <c r="E24" s="1">
        <v>46.5</v>
      </c>
      <c r="F24" s="2">
        <v>76.5</v>
      </c>
      <c r="G24" s="2">
        <v>85.875</v>
      </c>
      <c r="H24" s="2">
        <v>85.875</v>
      </c>
      <c r="I24" s="2">
        <v>117.75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71.396880855199171</v>
      </c>
      <c r="C26" s="1">
        <f>AVERAGE(C4:C24)</f>
        <v>62.411540136054384</v>
      </c>
      <c r="D26" s="1">
        <f t="shared" ref="D26:I26" si="1">AVERAGE(D4:D24)</f>
        <v>55.502001166180762</v>
      </c>
      <c r="E26" s="1">
        <f t="shared" si="1"/>
        <v>53.62</v>
      </c>
      <c r="F26" s="2">
        <f t="shared" si="1"/>
        <v>115.49400505344995</v>
      </c>
      <c r="G26" s="2">
        <f t="shared" si="1"/>
        <v>116.13126355685132</v>
      </c>
      <c r="H26" s="2">
        <f t="shared" si="1"/>
        <v>116.13126355685132</v>
      </c>
      <c r="I26" s="2">
        <f t="shared" si="1"/>
        <v>132.63924159378035</v>
      </c>
      <c r="J26" s="1"/>
    </row>
    <row r="27" spans="1:20" x14ac:dyDescent="0.3">
      <c r="A27" t="s">
        <v>18</v>
      </c>
      <c r="B27" s="1">
        <f>SUMPRODUCT(B4:B24,$J4:$J24)</f>
        <v>62.745331836734657</v>
      </c>
      <c r="C27" s="1">
        <f t="shared" ref="C27:H27" si="2">SUMPRODUCT(C4:C24,$J4:$J24)</f>
        <v>55.645808571428603</v>
      </c>
      <c r="D27" s="1">
        <f t="shared" si="2"/>
        <v>50.725877142857165</v>
      </c>
      <c r="E27" s="1">
        <f t="shared" si="2"/>
        <v>51.142530612244919</v>
      </c>
      <c r="F27" s="2">
        <f t="shared" si="2"/>
        <v>104.13835061224491</v>
      </c>
      <c r="G27" s="2">
        <f t="shared" si="2"/>
        <v>105.91602000000005</v>
      </c>
      <c r="H27" s="2">
        <f t="shared" si="2"/>
        <v>105.91602000000005</v>
      </c>
      <c r="I27" s="2">
        <f>SUMPRODUCT(I4:I24,$J4:$J24)</f>
        <v>127.01846000000003</v>
      </c>
      <c r="J27" s="1"/>
    </row>
    <row r="28" spans="1:20" x14ac:dyDescent="0.3">
      <c r="A28" t="s">
        <v>19</v>
      </c>
      <c r="B28" s="1">
        <f>B6-B22</f>
        <v>84.916897959183672</v>
      </c>
      <c r="C28" s="1">
        <f t="shared" ref="C28:I28" si="3">C6-C22</f>
        <v>63.469714285714275</v>
      </c>
      <c r="D28" s="1">
        <f t="shared" si="3"/>
        <v>42.022530612244907</v>
      </c>
      <c r="E28" s="1">
        <f t="shared" si="3"/>
        <v>0.43591836734695022</v>
      </c>
      <c r="F28" s="2">
        <f>F6-F22</f>
        <v>81.778285714285744</v>
      </c>
      <c r="G28" s="2">
        <f t="shared" si="3"/>
        <v>63.469714285714304</v>
      </c>
      <c r="H28" s="2">
        <f t="shared" si="3"/>
        <v>63.469714285714304</v>
      </c>
      <c r="I28" s="2">
        <f t="shared" si="3"/>
        <v>1.2205714285714464</v>
      </c>
      <c r="J28" s="1"/>
    </row>
    <row r="29" spans="1:20" x14ac:dyDescent="0.3">
      <c r="A29" t="s">
        <v>1</v>
      </c>
      <c r="B29" s="1">
        <f>B4-B24</f>
        <v>414.65572244897953</v>
      </c>
      <c r="C29" s="1">
        <f t="shared" ref="C29:I29" si="4">C4-C24</f>
        <v>319.35234285714284</v>
      </c>
      <c r="D29" s="1">
        <f t="shared" si="4"/>
        <v>224.0489632653061</v>
      </c>
      <c r="E29" s="1">
        <f t="shared" si="4"/>
        <v>113.33877551020407</v>
      </c>
      <c r="F29" s="2">
        <f t="shared" si="4"/>
        <v>532.2141877551021</v>
      </c>
      <c r="G29" s="2">
        <f t="shared" si="4"/>
        <v>469.12226938775507</v>
      </c>
      <c r="H29" s="2">
        <f t="shared" si="4"/>
        <v>469.12226938775507</v>
      </c>
      <c r="I29" s="2">
        <f t="shared" si="4"/>
        <v>254.6097469387754</v>
      </c>
      <c r="J29" s="1"/>
    </row>
    <row r="30" spans="1:20" x14ac:dyDescent="0.3">
      <c r="A30" t="s">
        <v>2</v>
      </c>
      <c r="B30" s="1">
        <f>_xlfn.STDEV.P(B4:B24)</f>
        <v>90.0179704795937</v>
      </c>
      <c r="C30" s="1">
        <f t="shared" ref="C30:I30" si="5">_xlfn.STDEV.P(C4:C24)</f>
        <v>69.865579846925229</v>
      </c>
      <c r="D30" s="1">
        <f t="shared" si="5"/>
        <v>49.480636838271316</v>
      </c>
      <c r="E30" s="1">
        <f t="shared" si="5"/>
        <v>24.937075637886398</v>
      </c>
      <c r="F30" s="2">
        <f t="shared" si="5"/>
        <v>114.07866300735337</v>
      </c>
      <c r="G30" s="2">
        <f t="shared" si="5"/>
        <v>101.28825647464673</v>
      </c>
      <c r="H30" s="2">
        <f t="shared" si="5"/>
        <v>101.28825647464673</v>
      </c>
      <c r="I30" s="2">
        <f t="shared" si="5"/>
        <v>54.947310565036979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37.1</v>
      </c>
      <c r="C32" s="1">
        <f t="shared" ref="C32:I32" si="6">_xlfn.PERCENTILE.INC(C4:C24,0.1)</f>
        <v>38.049999999999997</v>
      </c>
      <c r="D32" s="1">
        <f t="shared" si="6"/>
        <v>39</v>
      </c>
      <c r="E32" s="1">
        <f t="shared" si="6"/>
        <v>46.5</v>
      </c>
      <c r="F32" s="2">
        <f>_xlfn.PERCENTILE.INC(F4:F24,0.1)</f>
        <v>76.5</v>
      </c>
      <c r="G32" s="2">
        <f t="shared" si="6"/>
        <v>85.875</v>
      </c>
      <c r="H32" s="2">
        <f t="shared" si="6"/>
        <v>85.875</v>
      </c>
      <c r="I32" s="2">
        <f t="shared" si="6"/>
        <v>117.75</v>
      </c>
    </row>
    <row r="33" spans="1:9" x14ac:dyDescent="0.3">
      <c r="A33" t="s">
        <v>4</v>
      </c>
      <c r="B33" s="1">
        <f>_xlfn.PERCENTILE.INC(B4:B24,0.25)</f>
        <v>37.1</v>
      </c>
      <c r="C33" s="1">
        <f t="shared" ref="C33:I33" si="7">_xlfn.PERCENTILE.INC(C4:C24,0.25)</f>
        <v>38.049999999999997</v>
      </c>
      <c r="D33" s="1">
        <f t="shared" si="7"/>
        <v>39</v>
      </c>
      <c r="E33" s="1">
        <f t="shared" si="7"/>
        <v>46.5</v>
      </c>
      <c r="F33" s="2">
        <f t="shared" si="7"/>
        <v>76.5</v>
      </c>
      <c r="G33" s="2">
        <f t="shared" si="7"/>
        <v>85.875</v>
      </c>
      <c r="H33" s="2">
        <f t="shared" si="7"/>
        <v>85.875</v>
      </c>
      <c r="I33" s="2">
        <f t="shared" si="7"/>
        <v>117.75</v>
      </c>
    </row>
    <row r="34" spans="1:9" x14ac:dyDescent="0.3">
      <c r="A34" t="s">
        <v>5</v>
      </c>
      <c r="B34" s="1">
        <f>_xlfn.PERCENTILE.INC(B4:B24,0.5)</f>
        <v>37.1</v>
      </c>
      <c r="C34" s="1">
        <f t="shared" ref="C34:I34" si="8">_xlfn.PERCENTILE.INC(C4:C24,0.5)</f>
        <v>38.049999999999997</v>
      </c>
      <c r="D34" s="1">
        <f t="shared" si="8"/>
        <v>39</v>
      </c>
      <c r="E34" s="1">
        <f t="shared" si="8"/>
        <v>46.5</v>
      </c>
      <c r="F34" s="2">
        <f>_xlfn.PERCENTILE.INC(F4:F24,0.5)</f>
        <v>76.5</v>
      </c>
      <c r="G34" s="2">
        <f t="shared" si="8"/>
        <v>85.875</v>
      </c>
      <c r="H34" s="2">
        <f t="shared" si="8"/>
        <v>85.875</v>
      </c>
      <c r="I34" s="2">
        <f t="shared" si="8"/>
        <v>117.75</v>
      </c>
    </row>
    <row r="35" spans="1:9" x14ac:dyDescent="0.3">
      <c r="A35" t="s">
        <v>23</v>
      </c>
      <c r="B35" s="1">
        <f>_xlfn.PERCENTILE.INC(B4:B24,0.75)</f>
        <v>52.357142857142861</v>
      </c>
      <c r="C35" s="1">
        <f t="shared" ref="C35:I35" si="9">_xlfn.PERCENTILE.INC(C4:C24,0.75)</f>
        <v>38.049999999999997</v>
      </c>
      <c r="D35" s="1">
        <f t="shared" si="9"/>
        <v>39</v>
      </c>
      <c r="E35" s="1">
        <f t="shared" si="9"/>
        <v>46.5</v>
      </c>
      <c r="F35" s="2">
        <f t="shared" si="9"/>
        <v>89.141632653061208</v>
      </c>
      <c r="G35" s="2">
        <f t="shared" si="9"/>
        <v>85.875</v>
      </c>
      <c r="H35" s="2">
        <f t="shared" si="9"/>
        <v>85.875</v>
      </c>
      <c r="I35" s="2">
        <f t="shared" si="9"/>
        <v>117.75</v>
      </c>
    </row>
    <row r="36" spans="1:9" x14ac:dyDescent="0.3">
      <c r="A36" t="s">
        <v>6</v>
      </c>
      <c r="B36" s="1">
        <f>B35-B33</f>
        <v>15.25714285714286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12.641632653061208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4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115.98925089605734</v>
      </c>
      <c r="C4" s="1">
        <v>73.104186379928308</v>
      </c>
      <c r="D4" s="1">
        <v>73.104186379928308</v>
      </c>
      <c r="E4" s="1">
        <v>73.104186379928308</v>
      </c>
      <c r="F4" s="2">
        <v>95.153218637992836</v>
      </c>
      <c r="G4" s="2">
        <v>95.153218637992836</v>
      </c>
      <c r="H4" s="2">
        <v>95.153218637992836</v>
      </c>
      <c r="I4" s="2">
        <v>57.78041218637992</v>
      </c>
      <c r="J4" s="5">
        <v>2.5000000000000001E-2</v>
      </c>
    </row>
    <row r="5" spans="1:10" x14ac:dyDescent="0.3">
      <c r="A5" s="9">
        <f>A4-5%</f>
        <v>0.95</v>
      </c>
      <c r="B5" s="1">
        <v>70.513121863799284</v>
      </c>
      <c r="C5" s="1">
        <v>37.963541218637999</v>
      </c>
      <c r="D5" s="1">
        <v>37.963541218637999</v>
      </c>
      <c r="E5" s="1">
        <v>37.963541218637999</v>
      </c>
      <c r="F5" s="2">
        <v>48.988057347670257</v>
      </c>
      <c r="G5" s="2">
        <v>48.988057347670257</v>
      </c>
      <c r="H5" s="2">
        <v>48.988057347670257</v>
      </c>
      <c r="I5" s="2">
        <v>37.109444444444442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58.799573476702506</v>
      </c>
      <c r="C6" s="1">
        <v>35.896444444444448</v>
      </c>
      <c r="D6" s="1">
        <v>35.896444444444448</v>
      </c>
      <c r="E6" s="1">
        <v>35.896444444444448</v>
      </c>
      <c r="F6" s="2">
        <v>43.475799283154132</v>
      </c>
      <c r="G6" s="2">
        <v>43.475799283154132</v>
      </c>
      <c r="H6" s="2">
        <v>43.475799283154132</v>
      </c>
      <c r="I6" s="2">
        <v>37.109444444444442</v>
      </c>
      <c r="J6" s="1">
        <v>0.05</v>
      </c>
    </row>
    <row r="7" spans="1:10" x14ac:dyDescent="0.3">
      <c r="A7" s="9">
        <f t="shared" si="0"/>
        <v>0.84999999999999987</v>
      </c>
      <c r="B7" s="1">
        <v>50.531186379928315</v>
      </c>
      <c r="C7" s="1">
        <v>35.896444444444448</v>
      </c>
      <c r="D7" s="1">
        <v>35.896444444444448</v>
      </c>
      <c r="E7" s="1">
        <v>35.896444444444448</v>
      </c>
      <c r="F7" s="2">
        <v>37.963541218637999</v>
      </c>
      <c r="G7" s="2">
        <v>37.963541218637999</v>
      </c>
      <c r="H7" s="2">
        <v>37.963541218637999</v>
      </c>
      <c r="I7" s="2">
        <v>37.109444444444442</v>
      </c>
      <c r="J7" s="1">
        <v>0.05</v>
      </c>
    </row>
    <row r="8" spans="1:10" x14ac:dyDescent="0.3">
      <c r="A8" s="9">
        <f t="shared" si="0"/>
        <v>0.79999999999999982</v>
      </c>
      <c r="B8" s="1">
        <v>50.531186379928315</v>
      </c>
      <c r="C8" s="1">
        <v>35.896444444444448</v>
      </c>
      <c r="D8" s="1">
        <v>35.896444444444448</v>
      </c>
      <c r="E8" s="1">
        <v>35.896444444444448</v>
      </c>
      <c r="F8" s="2">
        <v>35.896444444444448</v>
      </c>
      <c r="G8" s="2">
        <v>35.896444444444448</v>
      </c>
      <c r="H8" s="2">
        <v>35.896444444444448</v>
      </c>
      <c r="I8" s="2">
        <v>37.109444444444442</v>
      </c>
      <c r="J8" s="1">
        <v>0.05</v>
      </c>
    </row>
    <row r="9" spans="1:10" x14ac:dyDescent="0.3">
      <c r="A9" s="9">
        <f t="shared" si="0"/>
        <v>0.74999999999999978</v>
      </c>
      <c r="B9" s="1">
        <v>50.531186379928315</v>
      </c>
      <c r="C9" s="1">
        <v>35.896444444444448</v>
      </c>
      <c r="D9" s="1">
        <v>35.896444444444448</v>
      </c>
      <c r="E9" s="1">
        <v>35.896444444444448</v>
      </c>
      <c r="F9" s="2">
        <v>35.896444444444448</v>
      </c>
      <c r="G9" s="2">
        <v>35.896444444444448</v>
      </c>
      <c r="H9" s="2">
        <v>35.896444444444448</v>
      </c>
      <c r="I9" s="2">
        <v>37.109444444444442</v>
      </c>
      <c r="J9" s="1">
        <v>0.05</v>
      </c>
    </row>
    <row r="10" spans="1:10" x14ac:dyDescent="0.3">
      <c r="A10" s="9">
        <f t="shared" si="0"/>
        <v>0.69999999999999973</v>
      </c>
      <c r="B10" s="1">
        <v>42.262799283154131</v>
      </c>
      <c r="C10" s="1">
        <v>35.896444444444448</v>
      </c>
      <c r="D10" s="1">
        <v>35.896444444444448</v>
      </c>
      <c r="E10" s="1">
        <v>35.896444444444448</v>
      </c>
      <c r="F10" s="2">
        <v>35.896444444444448</v>
      </c>
      <c r="G10" s="2">
        <v>35.896444444444448</v>
      </c>
      <c r="H10" s="2">
        <v>35.896444444444448</v>
      </c>
      <c r="I10" s="2">
        <v>37.109444444444442</v>
      </c>
      <c r="J10" s="1">
        <v>0.05</v>
      </c>
    </row>
    <row r="11" spans="1:10" x14ac:dyDescent="0.3">
      <c r="A11" s="9">
        <f t="shared" si="0"/>
        <v>0.64999999999999969</v>
      </c>
      <c r="B11" s="1">
        <v>42.262799283154131</v>
      </c>
      <c r="C11" s="1">
        <v>35.896444444444448</v>
      </c>
      <c r="D11" s="1">
        <v>35.896444444444448</v>
      </c>
      <c r="E11" s="1">
        <v>35.896444444444448</v>
      </c>
      <c r="F11" s="2">
        <v>35.896444444444448</v>
      </c>
      <c r="G11" s="2">
        <v>35.896444444444448</v>
      </c>
      <c r="H11" s="2">
        <v>35.896444444444448</v>
      </c>
      <c r="I11" s="2">
        <v>37.109444444444442</v>
      </c>
      <c r="J11" s="1">
        <v>0.05</v>
      </c>
    </row>
    <row r="12" spans="1:10" x14ac:dyDescent="0.3">
      <c r="A12" s="9">
        <f t="shared" si="0"/>
        <v>0.59999999999999964</v>
      </c>
      <c r="B12" s="1">
        <v>34.683444444444447</v>
      </c>
      <c r="C12" s="1">
        <v>35.896444444444448</v>
      </c>
      <c r="D12" s="1">
        <v>35.896444444444448</v>
      </c>
      <c r="E12" s="1">
        <v>35.896444444444448</v>
      </c>
      <c r="F12" s="2">
        <v>35.896444444444448</v>
      </c>
      <c r="G12" s="2">
        <v>35.896444444444448</v>
      </c>
      <c r="H12" s="2">
        <v>35.896444444444448</v>
      </c>
      <c r="I12" s="2">
        <v>37.109444444444442</v>
      </c>
      <c r="J12" s="1">
        <v>0.05</v>
      </c>
    </row>
    <row r="13" spans="1:10" x14ac:dyDescent="0.3">
      <c r="A13" s="9">
        <f t="shared" si="0"/>
        <v>0.5499999999999996</v>
      </c>
      <c r="B13" s="1">
        <v>34.683444444444447</v>
      </c>
      <c r="C13" s="1">
        <v>35.896444444444448</v>
      </c>
      <c r="D13" s="1">
        <v>35.896444444444448</v>
      </c>
      <c r="E13" s="1">
        <v>35.896444444444448</v>
      </c>
      <c r="F13" s="2">
        <v>35.896444444444448</v>
      </c>
      <c r="G13" s="2">
        <v>35.896444444444448</v>
      </c>
      <c r="H13" s="2">
        <v>35.896444444444448</v>
      </c>
      <c r="I13" s="2">
        <v>37.109444444444442</v>
      </c>
      <c r="J13" s="1">
        <v>0.05</v>
      </c>
    </row>
    <row r="14" spans="1:10" x14ac:dyDescent="0.3">
      <c r="A14" s="9">
        <f t="shared" si="0"/>
        <v>0.49999999999999961</v>
      </c>
      <c r="B14" s="1">
        <v>34.683444444444447</v>
      </c>
      <c r="C14" s="1">
        <v>35.896444444444448</v>
      </c>
      <c r="D14" s="1">
        <v>35.896444444444448</v>
      </c>
      <c r="E14" s="1">
        <v>35.896444444444448</v>
      </c>
      <c r="F14" s="2">
        <v>35.896444444444448</v>
      </c>
      <c r="G14" s="2">
        <v>35.896444444444448</v>
      </c>
      <c r="H14" s="2">
        <v>35.896444444444448</v>
      </c>
      <c r="I14" s="2">
        <v>37.109444444444442</v>
      </c>
      <c r="J14" s="1">
        <v>0.05</v>
      </c>
    </row>
    <row r="15" spans="1:10" x14ac:dyDescent="0.3">
      <c r="A15" s="9">
        <f t="shared" si="0"/>
        <v>0.44999999999999962</v>
      </c>
      <c r="B15" s="1">
        <v>34.683444444444447</v>
      </c>
      <c r="C15" s="1">
        <v>35.896444444444448</v>
      </c>
      <c r="D15" s="1">
        <v>35.896444444444448</v>
      </c>
      <c r="E15" s="1">
        <v>35.896444444444448</v>
      </c>
      <c r="F15" s="2">
        <v>35.896444444444448</v>
      </c>
      <c r="G15" s="2">
        <v>35.896444444444448</v>
      </c>
      <c r="H15" s="2">
        <v>35.896444444444448</v>
      </c>
      <c r="I15" s="2">
        <v>37.109444444444442</v>
      </c>
      <c r="J15" s="1">
        <v>0.05</v>
      </c>
    </row>
    <row r="16" spans="1:10" x14ac:dyDescent="0.3">
      <c r="A16" s="9">
        <f t="shared" si="0"/>
        <v>0.39999999999999963</v>
      </c>
      <c r="B16" s="1">
        <v>34.683444444444447</v>
      </c>
      <c r="C16" s="1">
        <v>35.896444444444448</v>
      </c>
      <c r="D16" s="1">
        <v>35.896444444444448</v>
      </c>
      <c r="E16" s="1">
        <v>35.896444444444448</v>
      </c>
      <c r="F16" s="2">
        <v>35.896444444444448</v>
      </c>
      <c r="G16" s="2">
        <v>35.896444444444448</v>
      </c>
      <c r="H16" s="2">
        <v>35.896444444444448</v>
      </c>
      <c r="I16" s="2">
        <v>37.109444444444442</v>
      </c>
      <c r="J16" s="1">
        <v>0.05</v>
      </c>
    </row>
    <row r="17" spans="1:10" x14ac:dyDescent="0.3">
      <c r="A17" s="9">
        <f t="shared" si="0"/>
        <v>0.34999999999999964</v>
      </c>
      <c r="B17" s="1">
        <v>34.683444444444447</v>
      </c>
      <c r="C17" s="1">
        <v>35.896444444444448</v>
      </c>
      <c r="D17" s="1">
        <v>35.896444444444448</v>
      </c>
      <c r="E17" s="1">
        <v>35.896444444444448</v>
      </c>
      <c r="F17" s="2">
        <v>35.896444444444448</v>
      </c>
      <c r="G17" s="2">
        <v>35.896444444444448</v>
      </c>
      <c r="H17" s="2">
        <v>35.896444444444448</v>
      </c>
      <c r="I17" s="2">
        <v>37.109444444444442</v>
      </c>
      <c r="J17" s="1">
        <v>0.05</v>
      </c>
    </row>
    <row r="18" spans="1:10" x14ac:dyDescent="0.3">
      <c r="A18" s="9">
        <f t="shared" si="0"/>
        <v>0.29999999999999966</v>
      </c>
      <c r="B18" s="1">
        <v>34.683444444444447</v>
      </c>
      <c r="C18" s="1">
        <v>35.896444444444448</v>
      </c>
      <c r="D18" s="1">
        <v>35.896444444444448</v>
      </c>
      <c r="E18" s="1">
        <v>35.896444444444448</v>
      </c>
      <c r="F18" s="2">
        <v>35.896444444444448</v>
      </c>
      <c r="G18" s="2">
        <v>35.896444444444448</v>
      </c>
      <c r="H18" s="2">
        <v>35.896444444444448</v>
      </c>
      <c r="I18" s="2">
        <v>37.109444444444442</v>
      </c>
      <c r="J18" s="1">
        <v>0.05</v>
      </c>
    </row>
    <row r="19" spans="1:10" x14ac:dyDescent="0.3">
      <c r="A19" s="9">
        <f t="shared" si="0"/>
        <v>0.24999999999999967</v>
      </c>
      <c r="B19" s="1">
        <v>34.683444444444447</v>
      </c>
      <c r="C19" s="1">
        <v>35.896444444444448</v>
      </c>
      <c r="D19" s="1">
        <v>35.896444444444448</v>
      </c>
      <c r="E19" s="1">
        <v>35.896444444444448</v>
      </c>
      <c r="F19" s="2">
        <v>35.896444444444448</v>
      </c>
      <c r="G19" s="2">
        <v>35.896444444444448</v>
      </c>
      <c r="H19" s="2">
        <v>35.896444444444448</v>
      </c>
      <c r="I19" s="2">
        <v>37.109444444444442</v>
      </c>
      <c r="J19" s="1">
        <v>0.05</v>
      </c>
    </row>
    <row r="20" spans="1:10" x14ac:dyDescent="0.3">
      <c r="A20" s="9">
        <f t="shared" si="0"/>
        <v>0.19999999999999968</v>
      </c>
      <c r="B20" s="1">
        <v>34.683444444444447</v>
      </c>
      <c r="C20" s="1">
        <v>35.896444444444448</v>
      </c>
      <c r="D20" s="1">
        <v>35.896444444444448</v>
      </c>
      <c r="E20" s="1">
        <v>35.896444444444448</v>
      </c>
      <c r="F20" s="2">
        <v>35.896444444444448</v>
      </c>
      <c r="G20" s="2">
        <v>35.896444444444448</v>
      </c>
      <c r="H20" s="2">
        <v>35.896444444444448</v>
      </c>
      <c r="I20" s="2">
        <v>37.109444444444442</v>
      </c>
      <c r="J20" s="1">
        <v>0.05</v>
      </c>
    </row>
    <row r="21" spans="1:10" x14ac:dyDescent="0.3">
      <c r="A21" s="9">
        <f t="shared" si="0"/>
        <v>0.14999999999999969</v>
      </c>
      <c r="B21" s="1">
        <v>34.683444444444447</v>
      </c>
      <c r="C21" s="1">
        <v>35.896444444444448</v>
      </c>
      <c r="D21" s="1">
        <v>35.896444444444448</v>
      </c>
      <c r="E21" s="1">
        <v>35.896444444444448</v>
      </c>
      <c r="F21" s="2">
        <v>35.896444444444448</v>
      </c>
      <c r="G21" s="2">
        <v>35.896444444444448</v>
      </c>
      <c r="H21" s="2">
        <v>35.896444444444448</v>
      </c>
      <c r="I21" s="2">
        <v>37.109444444444442</v>
      </c>
      <c r="J21" s="1">
        <v>0.05</v>
      </c>
    </row>
    <row r="22" spans="1:10" x14ac:dyDescent="0.3">
      <c r="A22" s="9">
        <f t="shared" si="0"/>
        <v>9.9999999999999686E-2</v>
      </c>
      <c r="B22" s="1">
        <v>34.683444444444447</v>
      </c>
      <c r="C22" s="1">
        <v>35.896444444444448</v>
      </c>
      <c r="D22" s="1">
        <v>35.896444444444448</v>
      </c>
      <c r="E22" s="1">
        <v>35.896444444444448</v>
      </c>
      <c r="F22" s="2">
        <v>35.896444444444448</v>
      </c>
      <c r="G22" s="2">
        <v>35.896444444444448</v>
      </c>
      <c r="H22" s="2">
        <v>35.896444444444448</v>
      </c>
      <c r="I22" s="2">
        <v>37.109444444444442</v>
      </c>
      <c r="J22" s="1">
        <v>0.05</v>
      </c>
    </row>
    <row r="23" spans="1:10" x14ac:dyDescent="0.3">
      <c r="A23" s="9">
        <f t="shared" si="0"/>
        <v>4.9999999999999684E-2</v>
      </c>
      <c r="B23" s="1">
        <v>34.683444444444447</v>
      </c>
      <c r="C23" s="1">
        <v>35.896444444444448</v>
      </c>
      <c r="D23" s="1">
        <v>35.896444444444448</v>
      </c>
      <c r="E23" s="1">
        <v>35.896444444444448</v>
      </c>
      <c r="F23" s="2">
        <v>35.896444444444448</v>
      </c>
      <c r="G23" s="2">
        <v>35.896444444444448</v>
      </c>
      <c r="H23" s="2">
        <v>35.896444444444448</v>
      </c>
      <c r="I23" s="2">
        <v>37.109444444444442</v>
      </c>
      <c r="J23" s="1">
        <v>0.05</v>
      </c>
    </row>
    <row r="24" spans="1:10" x14ac:dyDescent="0.3">
      <c r="A24" s="9">
        <f t="shared" si="0"/>
        <v>-3.1918911957973251E-16</v>
      </c>
      <c r="B24" s="1">
        <v>34.683444444444447</v>
      </c>
      <c r="C24" s="1">
        <v>35.896444444444448</v>
      </c>
      <c r="D24" s="1">
        <v>35.896444444444448</v>
      </c>
      <c r="E24" s="1">
        <v>35.896444444444448</v>
      </c>
      <c r="F24" s="2">
        <v>35.896444444444448</v>
      </c>
      <c r="G24" s="2">
        <v>35.896444444444448</v>
      </c>
      <c r="H24" s="2">
        <v>35.896444444444448</v>
      </c>
      <c r="I24" s="2">
        <v>37.109444444444442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44.395518177163368</v>
      </c>
      <c r="C26" s="1">
        <f>AVERAGE(C4:C24)</f>
        <v>37.766674859190999</v>
      </c>
      <c r="D26" s="1">
        <f t="shared" ref="D26:I26" si="1">AVERAGE(D4:D24)</f>
        <v>37.766674859190999</v>
      </c>
      <c r="E26" s="1">
        <f t="shared" si="1"/>
        <v>37.766674859190999</v>
      </c>
      <c r="F26" s="2">
        <f t="shared" si="1"/>
        <v>39.800960573476715</v>
      </c>
      <c r="G26" s="2">
        <f t="shared" si="1"/>
        <v>39.800960573476715</v>
      </c>
      <c r="H26" s="2">
        <f t="shared" si="1"/>
        <v>39.800960573476715</v>
      </c>
      <c r="I26" s="2">
        <f t="shared" si="1"/>
        <v>38.09377624167945</v>
      </c>
      <c r="J26" s="1"/>
    </row>
    <row r="27" spans="1:10" x14ac:dyDescent="0.3">
      <c r="A27" t="s">
        <v>18</v>
      </c>
      <c r="B27" s="1">
        <f>SUMPRODUCT(B4:B24,$J4:$J24)</f>
        <v>42.848476702508961</v>
      </c>
      <c r="C27" s="1">
        <f t="shared" ref="C27:H27" si="2">SUMPRODUCT(C4:C24,$J4:$J24)</f>
        <v>36.929992831541227</v>
      </c>
      <c r="D27" s="1">
        <f t="shared" si="2"/>
        <v>36.929992831541227</v>
      </c>
      <c r="E27" s="1">
        <f t="shared" si="2"/>
        <v>36.929992831541227</v>
      </c>
      <c r="F27" s="2">
        <f t="shared" si="2"/>
        <v>38.514767025089611</v>
      </c>
      <c r="G27" s="2">
        <f t="shared" si="2"/>
        <v>38.514767025089611</v>
      </c>
      <c r="H27" s="2">
        <f t="shared" si="2"/>
        <v>38.514767025089611</v>
      </c>
      <c r="I27" s="2">
        <f>SUMPRODUCT(I4:I24,$J4:$J24)</f>
        <v>37.626218637992828</v>
      </c>
      <c r="J27" s="1"/>
    </row>
    <row r="28" spans="1:10" x14ac:dyDescent="0.3">
      <c r="A28" t="s">
        <v>19</v>
      </c>
      <c r="B28" s="1">
        <f>B6-B22</f>
        <v>24.116129032258058</v>
      </c>
      <c r="C28" s="1">
        <f t="shared" ref="C28:I28" si="3">C6-C22</f>
        <v>0</v>
      </c>
      <c r="D28" s="1">
        <f t="shared" si="3"/>
        <v>0</v>
      </c>
      <c r="E28" s="1">
        <f t="shared" si="3"/>
        <v>0</v>
      </c>
      <c r="F28" s="2">
        <f>F6-F22</f>
        <v>7.5793548387096834</v>
      </c>
      <c r="G28" s="2">
        <f t="shared" si="3"/>
        <v>7.5793548387096834</v>
      </c>
      <c r="H28" s="2">
        <f t="shared" si="3"/>
        <v>7.5793548387096834</v>
      </c>
      <c r="I28" s="2">
        <f t="shared" si="3"/>
        <v>0</v>
      </c>
      <c r="J28" s="1"/>
    </row>
    <row r="29" spans="1:10" x14ac:dyDescent="0.3">
      <c r="A29" t="s">
        <v>1</v>
      </c>
      <c r="B29" s="1">
        <f>B4-B24</f>
        <v>81.305806451612895</v>
      </c>
      <c r="C29" s="1">
        <f t="shared" ref="C29:I29" si="4">C4-C24</f>
        <v>37.20774193548386</v>
      </c>
      <c r="D29" s="1">
        <f t="shared" si="4"/>
        <v>37.20774193548386</v>
      </c>
      <c r="E29" s="1">
        <f t="shared" si="4"/>
        <v>37.20774193548386</v>
      </c>
      <c r="F29" s="2">
        <f t="shared" si="4"/>
        <v>59.256774193548388</v>
      </c>
      <c r="G29" s="2">
        <f t="shared" si="4"/>
        <v>59.256774193548388</v>
      </c>
      <c r="H29" s="2">
        <f t="shared" si="4"/>
        <v>59.256774193548388</v>
      </c>
      <c r="I29" s="2">
        <f t="shared" si="4"/>
        <v>20.670967741935478</v>
      </c>
      <c r="J29" s="1"/>
    </row>
    <row r="30" spans="1:10" x14ac:dyDescent="0.3">
      <c r="A30" t="s">
        <v>2</v>
      </c>
      <c r="B30" s="1">
        <f>_xlfn.STDEV.P(B4:B24)</f>
        <v>18.725487773087121</v>
      </c>
      <c r="C30" s="1">
        <f t="shared" ref="C30:I30" si="5">_xlfn.STDEV.P(C4:C24)</f>
        <v>7.9139297057011042</v>
      </c>
      <c r="D30" s="1">
        <f t="shared" si="5"/>
        <v>7.9139297057011042</v>
      </c>
      <c r="E30" s="1">
        <f t="shared" si="5"/>
        <v>7.9139297057011042</v>
      </c>
      <c r="F30" s="2">
        <f t="shared" si="5"/>
        <v>12.769616011750609</v>
      </c>
      <c r="G30" s="2">
        <f t="shared" si="5"/>
        <v>12.769616011750609</v>
      </c>
      <c r="H30" s="2">
        <f t="shared" si="5"/>
        <v>12.769616011750609</v>
      </c>
      <c r="I30" s="2">
        <f t="shared" si="5"/>
        <v>4.4020656220642245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34.683444444444447</v>
      </c>
      <c r="C32" s="1">
        <f t="shared" ref="C32:I32" si="6">_xlfn.PERCENTILE.INC(C4:C24,0.1)</f>
        <v>35.896444444444448</v>
      </c>
      <c r="D32" s="1">
        <f t="shared" si="6"/>
        <v>35.896444444444448</v>
      </c>
      <c r="E32" s="1">
        <f t="shared" si="6"/>
        <v>35.896444444444448</v>
      </c>
      <c r="F32" s="2">
        <f>_xlfn.PERCENTILE.INC(F4:F24,0.1)</f>
        <v>35.896444444444448</v>
      </c>
      <c r="G32" s="2">
        <f t="shared" si="6"/>
        <v>35.896444444444448</v>
      </c>
      <c r="H32" s="2">
        <f t="shared" si="6"/>
        <v>35.896444444444448</v>
      </c>
      <c r="I32" s="2">
        <f t="shared" si="6"/>
        <v>37.109444444444442</v>
      </c>
    </row>
    <row r="33" spans="1:9" x14ac:dyDescent="0.3">
      <c r="A33" t="s">
        <v>4</v>
      </c>
      <c r="B33" s="1">
        <f>_xlfn.PERCENTILE.INC(B4:B24,0.25)</f>
        <v>34.683444444444447</v>
      </c>
      <c r="C33" s="1">
        <f t="shared" ref="C33:I33" si="7">_xlfn.PERCENTILE.INC(C4:C24,0.25)</f>
        <v>35.896444444444448</v>
      </c>
      <c r="D33" s="1">
        <f t="shared" si="7"/>
        <v>35.896444444444448</v>
      </c>
      <c r="E33" s="1">
        <f t="shared" si="7"/>
        <v>35.896444444444448</v>
      </c>
      <c r="F33" s="2">
        <f t="shared" si="7"/>
        <v>35.896444444444448</v>
      </c>
      <c r="G33" s="2">
        <f t="shared" si="7"/>
        <v>35.896444444444448</v>
      </c>
      <c r="H33" s="2">
        <f t="shared" si="7"/>
        <v>35.896444444444448</v>
      </c>
      <c r="I33" s="2">
        <f t="shared" si="7"/>
        <v>37.109444444444442</v>
      </c>
    </row>
    <row r="34" spans="1:9" x14ac:dyDescent="0.3">
      <c r="A34" t="s">
        <v>5</v>
      </c>
      <c r="B34" s="1">
        <f>_xlfn.PERCENTILE.INC(B4:B24,0.5)</f>
        <v>34.683444444444447</v>
      </c>
      <c r="C34" s="1">
        <f t="shared" ref="C34:I34" si="8">_xlfn.PERCENTILE.INC(C4:C24,0.5)</f>
        <v>35.896444444444448</v>
      </c>
      <c r="D34" s="1">
        <f t="shared" si="8"/>
        <v>35.896444444444448</v>
      </c>
      <c r="E34" s="1">
        <f t="shared" si="8"/>
        <v>35.896444444444448</v>
      </c>
      <c r="F34" s="2">
        <f>_xlfn.PERCENTILE.INC(F4:F24,0.5)</f>
        <v>35.896444444444448</v>
      </c>
      <c r="G34" s="2">
        <f t="shared" si="8"/>
        <v>35.896444444444448</v>
      </c>
      <c r="H34" s="2">
        <f t="shared" si="8"/>
        <v>35.896444444444448</v>
      </c>
      <c r="I34" s="2">
        <f t="shared" si="8"/>
        <v>37.109444444444442</v>
      </c>
    </row>
    <row r="35" spans="1:9" x14ac:dyDescent="0.3">
      <c r="A35" t="s">
        <v>23</v>
      </c>
      <c r="B35" s="1">
        <f>_xlfn.PERCENTILE.INC(B4:B24,0.75)</f>
        <v>50.531186379928315</v>
      </c>
      <c r="C35" s="1">
        <f t="shared" ref="C35:I35" si="9">_xlfn.PERCENTILE.INC(C4:C24,0.75)</f>
        <v>35.896444444444448</v>
      </c>
      <c r="D35" s="1">
        <f t="shared" si="9"/>
        <v>35.896444444444448</v>
      </c>
      <c r="E35" s="1">
        <f t="shared" si="9"/>
        <v>35.896444444444448</v>
      </c>
      <c r="F35" s="2">
        <f t="shared" si="9"/>
        <v>35.896444444444448</v>
      </c>
      <c r="G35" s="2">
        <f t="shared" si="9"/>
        <v>35.896444444444448</v>
      </c>
      <c r="H35" s="2">
        <f t="shared" si="9"/>
        <v>35.896444444444448</v>
      </c>
      <c r="I35" s="2">
        <f t="shared" si="9"/>
        <v>37.109444444444442</v>
      </c>
    </row>
    <row r="36" spans="1:9" x14ac:dyDescent="0.3">
      <c r="A36" t="s">
        <v>6</v>
      </c>
      <c r="B36" s="1">
        <f>B35-B33</f>
        <v>15.847741935483867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4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139.25128315412186</v>
      </c>
      <c r="C4" s="1">
        <v>139.25128315412186</v>
      </c>
      <c r="D4" s="1">
        <v>112.90299283154121</v>
      </c>
      <c r="E4" s="1">
        <v>112.90299283154121</v>
      </c>
      <c r="F4" s="2">
        <v>1074.9083333333333</v>
      </c>
      <c r="G4" s="2">
        <v>1080.2546666666667</v>
      </c>
      <c r="H4" s="2">
        <v>1080.2546666666667</v>
      </c>
      <c r="I4" s="2">
        <v>1101.6399999999999</v>
      </c>
      <c r="J4" s="5">
        <v>2.5000000000000001E-2</v>
      </c>
    </row>
    <row r="5" spans="1:10" x14ac:dyDescent="0.3">
      <c r="A5" s="9">
        <f>A4-5%</f>
        <v>0.95</v>
      </c>
      <c r="B5" s="1">
        <v>103.97283154121865</v>
      </c>
      <c r="C5" s="1">
        <v>103.97283154121865</v>
      </c>
      <c r="D5" s="1">
        <v>68.804928315412184</v>
      </c>
      <c r="E5" s="1">
        <v>68.804928315412184</v>
      </c>
      <c r="F5" s="2">
        <v>306.58775526881715</v>
      </c>
      <c r="G5" s="2">
        <v>202.17400602150522</v>
      </c>
      <c r="H5" s="2">
        <v>202.17400602150522</v>
      </c>
      <c r="I5" s="2">
        <v>180.92064516129031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75.309089605734783</v>
      </c>
      <c r="C6" s="1">
        <v>75.309089605734783</v>
      </c>
      <c r="D6" s="1">
        <v>39.176541218637993</v>
      </c>
      <c r="E6" s="1">
        <v>39.176541218637993</v>
      </c>
      <c r="F6" s="2">
        <v>136.54975268817202</v>
      </c>
      <c r="G6" s="2">
        <v>124.25686021505375</v>
      </c>
      <c r="H6" s="2">
        <v>124.25686021505375</v>
      </c>
      <c r="I6" s="2">
        <v>75.085290322580633</v>
      </c>
      <c r="J6" s="1">
        <v>0.05</v>
      </c>
    </row>
    <row r="7" spans="1:10" x14ac:dyDescent="0.3">
      <c r="A7" s="9">
        <f t="shared" si="0"/>
        <v>0.84999999999999987</v>
      </c>
      <c r="B7" s="1">
        <v>62.079670250896044</v>
      </c>
      <c r="C7" s="1">
        <v>62.079670250896044</v>
      </c>
      <c r="D7" s="1">
        <v>37.109444444444442</v>
      </c>
      <c r="E7" s="1">
        <v>37.109444444444442</v>
      </c>
      <c r="F7" s="2">
        <v>90.246784946236517</v>
      </c>
      <c r="G7" s="2">
        <v>71.339182795698903</v>
      </c>
      <c r="H7" s="2">
        <v>71.339182795698903</v>
      </c>
      <c r="I7" s="2">
        <v>73.155999999999992</v>
      </c>
      <c r="J7" s="1">
        <v>0.05</v>
      </c>
    </row>
    <row r="8" spans="1:10" x14ac:dyDescent="0.3">
      <c r="A8" s="9">
        <f t="shared" si="0"/>
        <v>0.79999999999999982</v>
      </c>
      <c r="B8" s="1">
        <v>51.055154121863794</v>
      </c>
      <c r="C8" s="1">
        <v>51.055154121863794</v>
      </c>
      <c r="D8" s="1">
        <v>37.109444444444442</v>
      </c>
      <c r="E8" s="1">
        <v>37.109444444444442</v>
      </c>
      <c r="F8" s="2">
        <v>63.236720430107511</v>
      </c>
      <c r="G8" s="2">
        <v>51.770666666666671</v>
      </c>
      <c r="H8" s="2">
        <v>51.770666666666671</v>
      </c>
      <c r="I8" s="2">
        <v>73.155999999999992</v>
      </c>
      <c r="J8" s="1">
        <v>0.05</v>
      </c>
    </row>
    <row r="9" spans="1:10" x14ac:dyDescent="0.3">
      <c r="A9" s="9">
        <f t="shared" si="0"/>
        <v>0.74999999999999978</v>
      </c>
      <c r="B9" s="1">
        <v>35.896444444444448</v>
      </c>
      <c r="C9" s="1">
        <v>35.896444444444448</v>
      </c>
      <c r="D9" s="1">
        <v>37.109444444444442</v>
      </c>
      <c r="E9" s="1">
        <v>37.109444444444442</v>
      </c>
      <c r="F9" s="2">
        <v>56.759817204301072</v>
      </c>
      <c r="G9" s="2">
        <v>51.770666666666671</v>
      </c>
      <c r="H9" s="2">
        <v>51.770666666666671</v>
      </c>
      <c r="I9" s="2">
        <v>73.155999999999992</v>
      </c>
      <c r="J9" s="1">
        <v>0.05</v>
      </c>
    </row>
    <row r="10" spans="1:10" x14ac:dyDescent="0.3">
      <c r="A10" s="9">
        <f t="shared" si="0"/>
        <v>0.69999999999999973</v>
      </c>
      <c r="B10" s="1">
        <v>35.896444444444448</v>
      </c>
      <c r="C10" s="1">
        <v>35.896444444444448</v>
      </c>
      <c r="D10" s="1">
        <v>37.109444444444442</v>
      </c>
      <c r="E10" s="1">
        <v>37.109444444444442</v>
      </c>
      <c r="F10" s="2">
        <v>56.759817204301072</v>
      </c>
      <c r="G10" s="2">
        <v>51.770666666666671</v>
      </c>
      <c r="H10" s="2">
        <v>51.770666666666671</v>
      </c>
      <c r="I10" s="2">
        <v>73.155999999999992</v>
      </c>
      <c r="J10" s="1">
        <v>0.05</v>
      </c>
    </row>
    <row r="11" spans="1:10" x14ac:dyDescent="0.3">
      <c r="A11" s="9">
        <f t="shared" si="0"/>
        <v>0.64999999999999969</v>
      </c>
      <c r="B11" s="1">
        <v>35.896444444444448</v>
      </c>
      <c r="C11" s="1">
        <v>35.896444444444448</v>
      </c>
      <c r="D11" s="1">
        <v>37.109444444444442</v>
      </c>
      <c r="E11" s="1">
        <v>37.109444444444442</v>
      </c>
      <c r="F11" s="2">
        <v>46.42433333333333</v>
      </c>
      <c r="G11" s="2">
        <v>51.770666666666671</v>
      </c>
      <c r="H11" s="2">
        <v>51.770666666666671</v>
      </c>
      <c r="I11" s="2">
        <v>73.155999999999992</v>
      </c>
      <c r="J11" s="1">
        <v>0.05</v>
      </c>
    </row>
    <row r="12" spans="1:10" x14ac:dyDescent="0.3">
      <c r="A12" s="9">
        <f t="shared" si="0"/>
        <v>0.59999999999999964</v>
      </c>
      <c r="B12" s="1">
        <v>35.896444444444448</v>
      </c>
      <c r="C12" s="1">
        <v>35.896444444444448</v>
      </c>
      <c r="D12" s="1">
        <v>37.109444444444442</v>
      </c>
      <c r="E12" s="1">
        <v>37.109444444444442</v>
      </c>
      <c r="F12" s="2">
        <v>46.42433333333333</v>
      </c>
      <c r="G12" s="2">
        <v>51.770666666666671</v>
      </c>
      <c r="H12" s="2">
        <v>51.770666666666671</v>
      </c>
      <c r="I12" s="2">
        <v>73.155999999999992</v>
      </c>
      <c r="J12" s="1">
        <v>0.05</v>
      </c>
    </row>
    <row r="13" spans="1:10" x14ac:dyDescent="0.3">
      <c r="A13" s="9">
        <f t="shared" si="0"/>
        <v>0.5499999999999996</v>
      </c>
      <c r="B13" s="1">
        <v>35.896444444444448</v>
      </c>
      <c r="C13" s="1">
        <v>35.896444444444448</v>
      </c>
      <c r="D13" s="1">
        <v>37.109444444444442</v>
      </c>
      <c r="E13" s="1">
        <v>37.109444444444442</v>
      </c>
      <c r="F13" s="2">
        <v>46.42433333333333</v>
      </c>
      <c r="G13" s="2">
        <v>51.770666666666671</v>
      </c>
      <c r="H13" s="2">
        <v>51.770666666666671</v>
      </c>
      <c r="I13" s="2">
        <v>73.155999999999992</v>
      </c>
      <c r="J13" s="1">
        <v>0.05</v>
      </c>
    </row>
    <row r="14" spans="1:10" x14ac:dyDescent="0.3">
      <c r="A14" s="9">
        <f t="shared" si="0"/>
        <v>0.49999999999999961</v>
      </c>
      <c r="B14" s="1">
        <v>35.896444444444448</v>
      </c>
      <c r="C14" s="1">
        <v>35.896444444444448</v>
      </c>
      <c r="D14" s="1">
        <v>37.109444444444442</v>
      </c>
      <c r="E14" s="1">
        <v>37.109444444444442</v>
      </c>
      <c r="F14" s="2">
        <v>46.42433333333333</v>
      </c>
      <c r="G14" s="2">
        <v>51.770666666666671</v>
      </c>
      <c r="H14" s="2">
        <v>51.770666666666671</v>
      </c>
      <c r="I14" s="2">
        <v>73.155999999999992</v>
      </c>
      <c r="J14" s="1">
        <v>0.05</v>
      </c>
    </row>
    <row r="15" spans="1:10" x14ac:dyDescent="0.3">
      <c r="A15" s="9">
        <f t="shared" si="0"/>
        <v>0.44999999999999962</v>
      </c>
      <c r="B15" s="1">
        <v>35.896444444444448</v>
      </c>
      <c r="C15" s="1">
        <v>35.896444444444448</v>
      </c>
      <c r="D15" s="1">
        <v>37.109444444444442</v>
      </c>
      <c r="E15" s="1">
        <v>37.109444444444442</v>
      </c>
      <c r="F15" s="2">
        <v>46.42433333333333</v>
      </c>
      <c r="G15" s="2">
        <v>51.770666666666671</v>
      </c>
      <c r="H15" s="2">
        <v>51.770666666666671</v>
      </c>
      <c r="I15" s="2">
        <v>73.155999999999992</v>
      </c>
      <c r="J15" s="1">
        <v>0.05</v>
      </c>
    </row>
    <row r="16" spans="1:10" x14ac:dyDescent="0.3">
      <c r="A16" s="9">
        <f t="shared" si="0"/>
        <v>0.39999999999999963</v>
      </c>
      <c r="B16" s="1">
        <v>35.896444444444448</v>
      </c>
      <c r="C16" s="1">
        <v>35.896444444444448</v>
      </c>
      <c r="D16" s="1">
        <v>37.109444444444442</v>
      </c>
      <c r="E16" s="1">
        <v>37.109444444444442</v>
      </c>
      <c r="F16" s="2">
        <v>46.42433333333333</v>
      </c>
      <c r="G16" s="2">
        <v>51.770666666666671</v>
      </c>
      <c r="H16" s="2">
        <v>51.770666666666671</v>
      </c>
      <c r="I16" s="2">
        <v>73.155999999999992</v>
      </c>
      <c r="J16" s="1">
        <v>0.05</v>
      </c>
    </row>
    <row r="17" spans="1:10" x14ac:dyDescent="0.3">
      <c r="A17" s="9">
        <f t="shared" si="0"/>
        <v>0.34999999999999964</v>
      </c>
      <c r="B17" s="1">
        <v>35.896444444444448</v>
      </c>
      <c r="C17" s="1">
        <v>35.896444444444448</v>
      </c>
      <c r="D17" s="1">
        <v>37.109444444444442</v>
      </c>
      <c r="E17" s="1">
        <v>37.109444444444442</v>
      </c>
      <c r="F17" s="2">
        <v>46.42433333333333</v>
      </c>
      <c r="G17" s="2">
        <v>51.770666666666671</v>
      </c>
      <c r="H17" s="2">
        <v>51.770666666666671</v>
      </c>
      <c r="I17" s="2">
        <v>73.155999999999992</v>
      </c>
      <c r="J17" s="1">
        <v>0.05</v>
      </c>
    </row>
    <row r="18" spans="1:10" x14ac:dyDescent="0.3">
      <c r="A18" s="9">
        <f t="shared" si="0"/>
        <v>0.29999999999999966</v>
      </c>
      <c r="B18" s="1">
        <v>35.896444444444448</v>
      </c>
      <c r="C18" s="1">
        <v>35.896444444444448</v>
      </c>
      <c r="D18" s="1">
        <v>37.109444444444442</v>
      </c>
      <c r="E18" s="1">
        <v>37.109444444444442</v>
      </c>
      <c r="F18" s="2">
        <v>46.42433333333333</v>
      </c>
      <c r="G18" s="2">
        <v>51.770666666666671</v>
      </c>
      <c r="H18" s="2">
        <v>51.770666666666671</v>
      </c>
      <c r="I18" s="2">
        <v>73.155999999999992</v>
      </c>
      <c r="J18" s="1">
        <v>0.05</v>
      </c>
    </row>
    <row r="19" spans="1:10" x14ac:dyDescent="0.3">
      <c r="A19" s="9">
        <f t="shared" si="0"/>
        <v>0.24999999999999967</v>
      </c>
      <c r="B19" s="1">
        <v>35.896444444444448</v>
      </c>
      <c r="C19" s="1">
        <v>35.896444444444448</v>
      </c>
      <c r="D19" s="1">
        <v>37.109444444444442</v>
      </c>
      <c r="E19" s="1">
        <v>37.109444444444442</v>
      </c>
      <c r="F19" s="2">
        <v>46.42433333333333</v>
      </c>
      <c r="G19" s="2">
        <v>51.770666666666671</v>
      </c>
      <c r="H19" s="2">
        <v>51.770666666666671</v>
      </c>
      <c r="I19" s="2">
        <v>73.155999999999992</v>
      </c>
      <c r="J19" s="1">
        <v>0.05</v>
      </c>
    </row>
    <row r="20" spans="1:10" x14ac:dyDescent="0.3">
      <c r="A20" s="9">
        <f t="shared" si="0"/>
        <v>0.19999999999999968</v>
      </c>
      <c r="B20" s="1">
        <v>35.896444444444448</v>
      </c>
      <c r="C20" s="1">
        <v>35.896444444444448</v>
      </c>
      <c r="D20" s="1">
        <v>37.109444444444442</v>
      </c>
      <c r="E20" s="1">
        <v>37.109444444444442</v>
      </c>
      <c r="F20" s="2">
        <v>46.42433333333333</v>
      </c>
      <c r="G20" s="2">
        <v>51.770666666666671</v>
      </c>
      <c r="H20" s="2">
        <v>51.770666666666671</v>
      </c>
      <c r="I20" s="2">
        <v>73.155999999999992</v>
      </c>
      <c r="J20" s="1">
        <v>0.05</v>
      </c>
    </row>
    <row r="21" spans="1:10" x14ac:dyDescent="0.3">
      <c r="A21" s="9">
        <f t="shared" si="0"/>
        <v>0.14999999999999969</v>
      </c>
      <c r="B21" s="1">
        <v>35.896444444444448</v>
      </c>
      <c r="C21" s="1">
        <v>35.896444444444448</v>
      </c>
      <c r="D21" s="1">
        <v>37.109444444444442</v>
      </c>
      <c r="E21" s="1">
        <v>37.109444444444442</v>
      </c>
      <c r="F21" s="2">
        <v>46.42433333333333</v>
      </c>
      <c r="G21" s="2">
        <v>51.770666666666671</v>
      </c>
      <c r="H21" s="2">
        <v>51.770666666666671</v>
      </c>
      <c r="I21" s="2">
        <v>73.155999999999992</v>
      </c>
      <c r="J21" s="1">
        <v>0.05</v>
      </c>
    </row>
    <row r="22" spans="1:10" x14ac:dyDescent="0.3">
      <c r="A22" s="9">
        <f t="shared" si="0"/>
        <v>9.9999999999999686E-2</v>
      </c>
      <c r="B22" s="1">
        <v>35.896444444444448</v>
      </c>
      <c r="C22" s="1">
        <v>35.896444444444448</v>
      </c>
      <c r="D22" s="1">
        <v>37.109444444444442</v>
      </c>
      <c r="E22" s="1">
        <v>37.109444444444442</v>
      </c>
      <c r="F22" s="2">
        <v>46.42433333333333</v>
      </c>
      <c r="G22" s="2">
        <v>51.770666666666671</v>
      </c>
      <c r="H22" s="2">
        <v>51.770666666666671</v>
      </c>
      <c r="I22" s="2">
        <v>73.155999999999992</v>
      </c>
      <c r="J22" s="1">
        <v>0.05</v>
      </c>
    </row>
    <row r="23" spans="1:10" x14ac:dyDescent="0.3">
      <c r="A23" s="9">
        <f t="shared" si="0"/>
        <v>4.9999999999999684E-2</v>
      </c>
      <c r="B23" s="1">
        <v>35.896444444444448</v>
      </c>
      <c r="C23" s="1">
        <v>35.896444444444448</v>
      </c>
      <c r="D23" s="1">
        <v>37.109444444444442</v>
      </c>
      <c r="E23" s="1">
        <v>37.109444444444442</v>
      </c>
      <c r="F23" s="2">
        <v>46.42433333333333</v>
      </c>
      <c r="G23" s="2">
        <v>51.770666666666671</v>
      </c>
      <c r="H23" s="2">
        <v>51.770666666666671</v>
      </c>
      <c r="I23" s="2">
        <v>73.155999999999992</v>
      </c>
      <c r="J23" s="1">
        <v>0.05</v>
      </c>
    </row>
    <row r="24" spans="1:10" x14ac:dyDescent="0.3">
      <c r="A24" s="9">
        <f t="shared" si="0"/>
        <v>-3.1918911957973251E-16</v>
      </c>
      <c r="B24" s="1">
        <v>35.896444444444448</v>
      </c>
      <c r="C24" s="1">
        <v>35.896444444444448</v>
      </c>
      <c r="D24" s="1">
        <v>37.109444444444442</v>
      </c>
      <c r="E24" s="1">
        <v>37.109444444444442</v>
      </c>
      <c r="F24" s="2">
        <v>46.42433333333333</v>
      </c>
      <c r="G24" s="2">
        <v>51.770666666666671</v>
      </c>
      <c r="H24" s="2">
        <v>51.770666666666671</v>
      </c>
      <c r="I24" s="2">
        <v>73.155999999999992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47.905292370711734</v>
      </c>
      <c r="C26" s="1">
        <f>AVERAGE(C4:C24)</f>
        <v>47.905292370711734</v>
      </c>
      <c r="D26" s="1">
        <f t="shared" ref="D26:I26" si="1">AVERAGE(D4:D24)</f>
        <v>42.326402969790045</v>
      </c>
      <c r="E26" s="1">
        <f t="shared" si="1"/>
        <v>42.326402969790045</v>
      </c>
      <c r="F26" s="2">
        <f t="shared" si="1"/>
        <v>115.95188798771122</v>
      </c>
      <c r="G26" s="2">
        <f t="shared" si="1"/>
        <v>112.2917166205838</v>
      </c>
      <c r="H26" s="2">
        <f t="shared" si="1"/>
        <v>112.2917166205838</v>
      </c>
      <c r="I26" s="2">
        <f t="shared" si="1"/>
        <v>127.35494930875572</v>
      </c>
      <c r="J26" s="1"/>
    </row>
    <row r="27" spans="1:10" x14ac:dyDescent="0.3">
      <c r="A27" t="s">
        <v>18</v>
      </c>
      <c r="B27" s="1">
        <f>SUMPRODUCT(B4:B24,$J4:$J24)</f>
        <v>45.921863799283166</v>
      </c>
      <c r="C27" s="1">
        <f t="shared" ref="C27:H27" si="2">SUMPRODUCT(C4:C24,$J4:$J24)</f>
        <v>45.921863799283166</v>
      </c>
      <c r="D27" s="1">
        <f t="shared" si="2"/>
        <v>40.692412186379933</v>
      </c>
      <c r="E27" s="1">
        <f t="shared" si="2"/>
        <v>40.692412186379933</v>
      </c>
      <c r="F27" s="2">
        <f t="shared" si="2"/>
        <v>93.716165720430155</v>
      </c>
      <c r="G27" s="2">
        <f t="shared" si="2"/>
        <v>89.605669118279522</v>
      </c>
      <c r="H27" s="2">
        <f t="shared" si="2"/>
        <v>89.605669118279522</v>
      </c>
      <c r="I27" s="2">
        <f>SUMPRODUCT(I4:I24,$J4:$J24)</f>
        <v>104.35279677419351</v>
      </c>
      <c r="J27" s="1"/>
    </row>
    <row r="28" spans="1:10" x14ac:dyDescent="0.3">
      <c r="A28" t="s">
        <v>19</v>
      </c>
      <c r="B28" s="1">
        <f>B6-B22</f>
        <v>39.412645161290335</v>
      </c>
      <c r="C28" s="1">
        <f t="shared" ref="C28:I28" si="3">C6-C22</f>
        <v>39.412645161290335</v>
      </c>
      <c r="D28" s="1">
        <f t="shared" si="3"/>
        <v>2.0670967741935513</v>
      </c>
      <c r="E28" s="1">
        <f t="shared" si="3"/>
        <v>2.0670967741935513</v>
      </c>
      <c r="F28" s="2">
        <f>F6-F22</f>
        <v>90.125419354838698</v>
      </c>
      <c r="G28" s="2">
        <f t="shared" si="3"/>
        <v>72.486193548387078</v>
      </c>
      <c r="H28" s="2">
        <f t="shared" si="3"/>
        <v>72.486193548387078</v>
      </c>
      <c r="I28" s="2">
        <f t="shared" si="3"/>
        <v>1.9292903225806413</v>
      </c>
      <c r="J28" s="1"/>
    </row>
    <row r="29" spans="1:10" x14ac:dyDescent="0.3">
      <c r="A29" t="s">
        <v>1</v>
      </c>
      <c r="B29" s="1">
        <f>B4-B24</f>
        <v>103.35483870967741</v>
      </c>
      <c r="C29" s="1">
        <f t="shared" ref="C29:I29" si="4">C4-C24</f>
        <v>103.35483870967741</v>
      </c>
      <c r="D29" s="1">
        <f t="shared" si="4"/>
        <v>75.793548387096763</v>
      </c>
      <c r="E29" s="1">
        <f t="shared" si="4"/>
        <v>75.793548387096763</v>
      </c>
      <c r="F29" s="2">
        <f t="shared" si="4"/>
        <v>1028.4839999999999</v>
      </c>
      <c r="G29" s="2">
        <f t="shared" si="4"/>
        <v>1028.4839999999999</v>
      </c>
      <c r="H29" s="2">
        <f t="shared" si="4"/>
        <v>1028.4839999999999</v>
      </c>
      <c r="I29" s="2">
        <f t="shared" si="4"/>
        <v>1028.4839999999999</v>
      </c>
      <c r="J29" s="1"/>
    </row>
    <row r="30" spans="1:10" x14ac:dyDescent="0.3">
      <c r="A30" t="s">
        <v>2</v>
      </c>
      <c r="B30" s="1">
        <f>_xlfn.STDEV.P(B4:B24)</f>
        <v>26.508633416069284</v>
      </c>
      <c r="C30" s="1">
        <f t="shared" ref="C30:I30" si="5">_xlfn.STDEV.P(C4:C24)</f>
        <v>26.508633416069284</v>
      </c>
      <c r="D30" s="1">
        <f t="shared" si="5"/>
        <v>17.157517833906436</v>
      </c>
      <c r="E30" s="1">
        <f t="shared" si="5"/>
        <v>17.157517833906436</v>
      </c>
      <c r="F30" s="2">
        <f t="shared" si="5"/>
        <v>221.94893725074635</v>
      </c>
      <c r="G30" s="2">
        <f t="shared" si="5"/>
        <v>219.21058918045608</v>
      </c>
      <c r="H30" s="2">
        <f t="shared" si="5"/>
        <v>219.21058918045608</v>
      </c>
      <c r="I30" s="2">
        <f t="shared" si="5"/>
        <v>219.05731267173999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35.896444444444448</v>
      </c>
      <c r="C32" s="1">
        <f t="shared" ref="C32:I32" si="6">_xlfn.PERCENTILE.INC(C4:C24,0.1)</f>
        <v>35.896444444444448</v>
      </c>
      <c r="D32" s="1">
        <f t="shared" si="6"/>
        <v>37.109444444444442</v>
      </c>
      <c r="E32" s="1">
        <f t="shared" si="6"/>
        <v>37.109444444444442</v>
      </c>
      <c r="F32" s="2">
        <f>_xlfn.PERCENTILE.INC(F4:F24,0.1)</f>
        <v>46.42433333333333</v>
      </c>
      <c r="G32" s="2">
        <f t="shared" si="6"/>
        <v>51.770666666666671</v>
      </c>
      <c r="H32" s="2">
        <f t="shared" si="6"/>
        <v>51.770666666666671</v>
      </c>
      <c r="I32" s="2">
        <f t="shared" si="6"/>
        <v>73.155999999999992</v>
      </c>
    </row>
    <row r="33" spans="1:9" x14ac:dyDescent="0.3">
      <c r="A33" t="s">
        <v>4</v>
      </c>
      <c r="B33" s="1">
        <f>_xlfn.PERCENTILE.INC(B4:B24,0.25)</f>
        <v>35.896444444444448</v>
      </c>
      <c r="C33" s="1">
        <f t="shared" ref="C33:I33" si="7">_xlfn.PERCENTILE.INC(C4:C24,0.25)</f>
        <v>35.896444444444448</v>
      </c>
      <c r="D33" s="1">
        <f t="shared" si="7"/>
        <v>37.109444444444442</v>
      </c>
      <c r="E33" s="1">
        <f t="shared" si="7"/>
        <v>37.109444444444442</v>
      </c>
      <c r="F33" s="2">
        <f t="shared" si="7"/>
        <v>46.42433333333333</v>
      </c>
      <c r="G33" s="2">
        <f t="shared" si="7"/>
        <v>51.770666666666671</v>
      </c>
      <c r="H33" s="2">
        <f t="shared" si="7"/>
        <v>51.770666666666671</v>
      </c>
      <c r="I33" s="2">
        <f t="shared" si="7"/>
        <v>73.155999999999992</v>
      </c>
    </row>
    <row r="34" spans="1:9" x14ac:dyDescent="0.3">
      <c r="A34" t="s">
        <v>5</v>
      </c>
      <c r="B34" s="1">
        <f>_xlfn.PERCENTILE.INC(B4:B24,0.5)</f>
        <v>35.896444444444448</v>
      </c>
      <c r="C34" s="1">
        <f t="shared" ref="C34:I34" si="8">_xlfn.PERCENTILE.INC(C4:C24,0.5)</f>
        <v>35.896444444444448</v>
      </c>
      <c r="D34" s="1">
        <f t="shared" si="8"/>
        <v>37.109444444444442</v>
      </c>
      <c r="E34" s="1">
        <f t="shared" si="8"/>
        <v>37.109444444444442</v>
      </c>
      <c r="F34" s="2">
        <f>_xlfn.PERCENTILE.INC(F4:F24,0.5)</f>
        <v>46.42433333333333</v>
      </c>
      <c r="G34" s="2">
        <f t="shared" si="8"/>
        <v>51.770666666666671</v>
      </c>
      <c r="H34" s="2">
        <f t="shared" si="8"/>
        <v>51.770666666666671</v>
      </c>
      <c r="I34" s="2">
        <f t="shared" si="8"/>
        <v>73.155999999999992</v>
      </c>
    </row>
    <row r="35" spans="1:9" x14ac:dyDescent="0.3">
      <c r="A35" t="s">
        <v>23</v>
      </c>
      <c r="B35" s="1">
        <f>_xlfn.PERCENTILE.INC(B4:B24,0.75)</f>
        <v>35.896444444444448</v>
      </c>
      <c r="C35" s="1">
        <f t="shared" ref="C35:I35" si="9">_xlfn.PERCENTILE.INC(C4:C24,0.75)</f>
        <v>35.896444444444448</v>
      </c>
      <c r="D35" s="1">
        <f t="shared" si="9"/>
        <v>37.109444444444442</v>
      </c>
      <c r="E35" s="1">
        <f t="shared" si="9"/>
        <v>37.109444444444442</v>
      </c>
      <c r="F35" s="2">
        <f t="shared" si="9"/>
        <v>56.759817204301072</v>
      </c>
      <c r="G35" s="2">
        <f t="shared" si="9"/>
        <v>51.770666666666671</v>
      </c>
      <c r="H35" s="2">
        <f t="shared" si="9"/>
        <v>51.770666666666671</v>
      </c>
      <c r="I35" s="2">
        <f t="shared" si="9"/>
        <v>73.155999999999992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10.335483870967742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34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22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431.46297347670242</v>
      </c>
      <c r="C4" s="1">
        <v>274.44660573476693</v>
      </c>
      <c r="D4" s="1">
        <v>274.44660573476693</v>
      </c>
      <c r="E4" s="1">
        <v>144.26691397849461</v>
      </c>
      <c r="F4" s="2">
        <v>633.6498473118279</v>
      </c>
      <c r="G4" s="2">
        <v>560.22545591397841</v>
      </c>
      <c r="H4" s="2">
        <v>560.22545591397841</v>
      </c>
      <c r="I4" s="2">
        <v>376.66447741935485</v>
      </c>
      <c r="J4" s="5">
        <v>2.5000000000000001E-2</v>
      </c>
    </row>
    <row r="5" spans="1:10" x14ac:dyDescent="0.3">
      <c r="A5" s="9">
        <f>A4-5%</f>
        <v>0.95</v>
      </c>
      <c r="B5" s="1">
        <v>137.04637992831545</v>
      </c>
      <c r="C5" s="1">
        <v>110.14686379928318</v>
      </c>
      <c r="D5" s="1">
        <v>110.14686379928318</v>
      </c>
      <c r="E5" s="1">
        <v>63.236720430107532</v>
      </c>
      <c r="F5" s="2">
        <v>187.42566666666664</v>
      </c>
      <c r="G5" s="2">
        <v>181.03033333333335</v>
      </c>
      <c r="H5" s="2">
        <v>181.03033333333335</v>
      </c>
      <c r="I5" s="2">
        <v>165.042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113.89489605734769</v>
      </c>
      <c r="C6" s="1">
        <v>81.207508960573506</v>
      </c>
      <c r="D6" s="1">
        <v>81.207508960573506</v>
      </c>
      <c r="E6" s="1">
        <v>46.42433333333333</v>
      </c>
      <c r="F6" s="2">
        <v>154.0765053763441</v>
      </c>
      <c r="G6" s="2">
        <v>141.61768817204302</v>
      </c>
      <c r="H6" s="2">
        <v>141.61768817204302</v>
      </c>
      <c r="I6" s="2">
        <v>110.47064516129035</v>
      </c>
      <c r="J6" s="1">
        <v>0.05</v>
      </c>
    </row>
    <row r="7" spans="1:10" x14ac:dyDescent="0.3">
      <c r="A7" s="9">
        <f t="shared" si="0"/>
        <v>0.84999999999999987</v>
      </c>
      <c r="B7" s="1">
        <v>84.128702508960572</v>
      </c>
      <c r="C7" s="1">
        <v>47.444928315412184</v>
      </c>
      <c r="D7" s="1">
        <v>47.444928315412184</v>
      </c>
      <c r="E7" s="1">
        <v>46.42433333333333</v>
      </c>
      <c r="F7" s="2">
        <v>99.505150537634393</v>
      </c>
      <c r="G7" s="2">
        <v>78.502333333333326</v>
      </c>
      <c r="H7" s="2">
        <v>78.502333333333326</v>
      </c>
      <c r="I7" s="2">
        <v>105.23399999999998</v>
      </c>
      <c r="J7" s="1">
        <v>0.05</v>
      </c>
    </row>
    <row r="8" spans="1:10" x14ac:dyDescent="0.3">
      <c r="A8" s="9">
        <f t="shared" si="0"/>
        <v>0.79999999999999982</v>
      </c>
      <c r="B8" s="1">
        <v>54.500315412186382</v>
      </c>
      <c r="C8" s="1">
        <v>37.109444444444442</v>
      </c>
      <c r="D8" s="1">
        <v>37.109444444444442</v>
      </c>
      <c r="E8" s="1">
        <v>46.42433333333333</v>
      </c>
      <c r="F8" s="2">
        <v>99.505150537634393</v>
      </c>
      <c r="G8" s="2">
        <v>78.502333333333326</v>
      </c>
      <c r="H8" s="2">
        <v>78.502333333333326</v>
      </c>
      <c r="I8" s="2">
        <v>105.23399999999998</v>
      </c>
      <c r="J8" s="1">
        <v>0.05</v>
      </c>
    </row>
    <row r="9" spans="1:10" x14ac:dyDescent="0.3">
      <c r="A9" s="9">
        <f t="shared" si="0"/>
        <v>0.74999999999999978</v>
      </c>
      <c r="B9" s="1">
        <v>46.23192831541219</v>
      </c>
      <c r="C9" s="1">
        <v>37.109444444444442</v>
      </c>
      <c r="D9" s="1">
        <v>37.109444444444442</v>
      </c>
      <c r="E9" s="1">
        <v>46.42433333333333</v>
      </c>
      <c r="F9" s="2">
        <v>83.657408602150525</v>
      </c>
      <c r="G9" s="2">
        <v>78.502333333333326</v>
      </c>
      <c r="H9" s="2">
        <v>78.502333333333326</v>
      </c>
      <c r="I9" s="2">
        <v>105.23399999999998</v>
      </c>
      <c r="J9" s="1">
        <v>0.05</v>
      </c>
    </row>
    <row r="10" spans="1:10" x14ac:dyDescent="0.3">
      <c r="A10" s="9">
        <f t="shared" si="0"/>
        <v>0.69999999999999973</v>
      </c>
      <c r="B10" s="1">
        <v>43.475799283154132</v>
      </c>
      <c r="C10" s="1">
        <v>37.109444444444442</v>
      </c>
      <c r="D10" s="1">
        <v>37.109444444444442</v>
      </c>
      <c r="E10" s="1">
        <v>46.42433333333333</v>
      </c>
      <c r="F10" s="2">
        <v>83.657408602150525</v>
      </c>
      <c r="G10" s="2">
        <v>78.502333333333326</v>
      </c>
      <c r="H10" s="2">
        <v>78.502333333333326</v>
      </c>
      <c r="I10" s="2">
        <v>105.23399999999998</v>
      </c>
      <c r="J10" s="1">
        <v>0.05</v>
      </c>
    </row>
    <row r="11" spans="1:10" x14ac:dyDescent="0.3">
      <c r="A11" s="9">
        <f t="shared" si="0"/>
        <v>0.64999999999999969</v>
      </c>
      <c r="B11" s="1">
        <v>35.896444444444448</v>
      </c>
      <c r="C11" s="1">
        <v>37.109444444444442</v>
      </c>
      <c r="D11" s="1">
        <v>37.109444444444442</v>
      </c>
      <c r="E11" s="1">
        <v>46.42433333333333</v>
      </c>
      <c r="F11" s="2">
        <v>83.657408602150525</v>
      </c>
      <c r="G11" s="2">
        <v>78.502333333333326</v>
      </c>
      <c r="H11" s="2">
        <v>78.502333333333326</v>
      </c>
      <c r="I11" s="2">
        <v>105.23399999999998</v>
      </c>
      <c r="J11" s="1">
        <v>0.05</v>
      </c>
    </row>
    <row r="12" spans="1:10" x14ac:dyDescent="0.3">
      <c r="A12" s="9">
        <f t="shared" si="0"/>
        <v>0.59999999999999964</v>
      </c>
      <c r="B12" s="1">
        <v>35.896444444444448</v>
      </c>
      <c r="C12" s="1">
        <v>37.109444444444442</v>
      </c>
      <c r="D12" s="1">
        <v>37.109444444444442</v>
      </c>
      <c r="E12" s="1">
        <v>46.42433333333333</v>
      </c>
      <c r="F12" s="2">
        <v>71.530440860215037</v>
      </c>
      <c r="G12" s="2">
        <v>78.502333333333326</v>
      </c>
      <c r="H12" s="2">
        <v>78.502333333333326</v>
      </c>
      <c r="I12" s="2">
        <v>105.23399999999998</v>
      </c>
      <c r="J12" s="1">
        <v>0.05</v>
      </c>
    </row>
    <row r="13" spans="1:10" x14ac:dyDescent="0.3">
      <c r="A13" s="9">
        <f t="shared" si="0"/>
        <v>0.5499999999999996</v>
      </c>
      <c r="B13" s="1">
        <v>35.896444444444448</v>
      </c>
      <c r="C13" s="1">
        <v>37.109444444444442</v>
      </c>
      <c r="D13" s="1">
        <v>37.109444444444442</v>
      </c>
      <c r="E13" s="1">
        <v>46.42433333333333</v>
      </c>
      <c r="F13" s="2">
        <v>67.809666666666658</v>
      </c>
      <c r="G13" s="2">
        <v>78.502333333333326</v>
      </c>
      <c r="H13" s="2">
        <v>78.502333333333326</v>
      </c>
      <c r="I13" s="2">
        <v>105.23399999999998</v>
      </c>
      <c r="J13" s="1">
        <v>0.05</v>
      </c>
    </row>
    <row r="14" spans="1:10" x14ac:dyDescent="0.3">
      <c r="A14" s="9">
        <f t="shared" si="0"/>
        <v>0.49999999999999961</v>
      </c>
      <c r="B14" s="1">
        <v>35.896444444444448</v>
      </c>
      <c r="C14" s="1">
        <v>37.109444444444442</v>
      </c>
      <c r="D14" s="1">
        <v>37.109444444444442</v>
      </c>
      <c r="E14" s="1">
        <v>46.42433333333333</v>
      </c>
      <c r="F14" s="2">
        <v>67.809666666666658</v>
      </c>
      <c r="G14" s="2">
        <v>78.502333333333326</v>
      </c>
      <c r="H14" s="2">
        <v>78.502333333333326</v>
      </c>
      <c r="I14" s="2">
        <v>105.23399999999998</v>
      </c>
      <c r="J14" s="1">
        <v>0.05</v>
      </c>
    </row>
    <row r="15" spans="1:10" x14ac:dyDescent="0.3">
      <c r="A15" s="9">
        <f t="shared" si="0"/>
        <v>0.44999999999999962</v>
      </c>
      <c r="B15" s="1">
        <v>35.896444444444448</v>
      </c>
      <c r="C15" s="1">
        <v>37.109444444444442</v>
      </c>
      <c r="D15" s="1">
        <v>37.109444444444442</v>
      </c>
      <c r="E15" s="1">
        <v>46.42433333333333</v>
      </c>
      <c r="F15" s="2">
        <v>67.809666666666658</v>
      </c>
      <c r="G15" s="2">
        <v>78.502333333333326</v>
      </c>
      <c r="H15" s="2">
        <v>78.502333333333326</v>
      </c>
      <c r="I15" s="2">
        <v>105.23399999999998</v>
      </c>
      <c r="J15" s="1">
        <v>0.05</v>
      </c>
    </row>
    <row r="16" spans="1:10" x14ac:dyDescent="0.3">
      <c r="A16" s="9">
        <f t="shared" si="0"/>
        <v>0.39999999999999963</v>
      </c>
      <c r="B16" s="1">
        <v>35.896444444444448</v>
      </c>
      <c r="C16" s="1">
        <v>37.109444444444442</v>
      </c>
      <c r="D16" s="1">
        <v>37.109444444444442</v>
      </c>
      <c r="E16" s="1">
        <v>46.42433333333333</v>
      </c>
      <c r="F16" s="2">
        <v>67.809666666666658</v>
      </c>
      <c r="G16" s="2">
        <v>78.502333333333326</v>
      </c>
      <c r="H16" s="2">
        <v>78.502333333333326</v>
      </c>
      <c r="I16" s="2">
        <v>105.23399999999998</v>
      </c>
      <c r="J16" s="1">
        <v>0.05</v>
      </c>
    </row>
    <row r="17" spans="1:10" x14ac:dyDescent="0.3">
      <c r="A17" s="9">
        <f t="shared" si="0"/>
        <v>0.34999999999999964</v>
      </c>
      <c r="B17" s="1">
        <v>35.896444444444448</v>
      </c>
      <c r="C17" s="1">
        <v>37.109444444444442</v>
      </c>
      <c r="D17" s="1">
        <v>37.109444444444442</v>
      </c>
      <c r="E17" s="1">
        <v>46.42433333333333</v>
      </c>
      <c r="F17" s="2">
        <v>67.809666666666658</v>
      </c>
      <c r="G17" s="2">
        <v>78.502333333333326</v>
      </c>
      <c r="H17" s="2">
        <v>78.502333333333326</v>
      </c>
      <c r="I17" s="2">
        <v>105.23399999999998</v>
      </c>
      <c r="J17" s="1">
        <v>0.05</v>
      </c>
    </row>
    <row r="18" spans="1:10" x14ac:dyDescent="0.3">
      <c r="A18" s="9">
        <f t="shared" si="0"/>
        <v>0.29999999999999966</v>
      </c>
      <c r="B18" s="1">
        <v>35.896444444444448</v>
      </c>
      <c r="C18" s="1">
        <v>37.109444444444442</v>
      </c>
      <c r="D18" s="1">
        <v>37.109444444444442</v>
      </c>
      <c r="E18" s="1">
        <v>46.42433333333333</v>
      </c>
      <c r="F18" s="2">
        <v>67.809666666666658</v>
      </c>
      <c r="G18" s="2">
        <v>78.502333333333326</v>
      </c>
      <c r="H18" s="2">
        <v>78.502333333333326</v>
      </c>
      <c r="I18" s="2">
        <v>105.23399999999998</v>
      </c>
      <c r="J18" s="1">
        <v>0.05</v>
      </c>
    </row>
    <row r="19" spans="1:10" x14ac:dyDescent="0.3">
      <c r="A19" s="9">
        <f t="shared" si="0"/>
        <v>0.24999999999999967</v>
      </c>
      <c r="B19" s="1">
        <v>35.896444444444448</v>
      </c>
      <c r="C19" s="1">
        <v>37.109444444444442</v>
      </c>
      <c r="D19" s="1">
        <v>37.109444444444442</v>
      </c>
      <c r="E19" s="1">
        <v>46.42433333333333</v>
      </c>
      <c r="F19" s="2">
        <v>67.809666666666658</v>
      </c>
      <c r="G19" s="2">
        <v>78.502333333333326</v>
      </c>
      <c r="H19" s="2">
        <v>78.502333333333326</v>
      </c>
      <c r="I19" s="2">
        <v>105.23399999999998</v>
      </c>
      <c r="J19" s="1">
        <v>0.05</v>
      </c>
    </row>
    <row r="20" spans="1:10" x14ac:dyDescent="0.3">
      <c r="A20" s="9">
        <f t="shared" si="0"/>
        <v>0.19999999999999968</v>
      </c>
      <c r="B20" s="1">
        <v>35.896444444444448</v>
      </c>
      <c r="C20" s="1">
        <v>37.109444444444442</v>
      </c>
      <c r="D20" s="1">
        <v>37.109444444444442</v>
      </c>
      <c r="E20" s="1">
        <v>46.42433333333333</v>
      </c>
      <c r="F20" s="2">
        <v>67.809666666666658</v>
      </c>
      <c r="G20" s="2">
        <v>78.502333333333326</v>
      </c>
      <c r="H20" s="2">
        <v>78.502333333333326</v>
      </c>
      <c r="I20" s="2">
        <v>105.23399999999998</v>
      </c>
      <c r="J20" s="1">
        <v>0.05</v>
      </c>
    </row>
    <row r="21" spans="1:10" x14ac:dyDescent="0.3">
      <c r="A21" s="9">
        <f t="shared" si="0"/>
        <v>0.14999999999999969</v>
      </c>
      <c r="B21" s="1">
        <v>35.896444444444448</v>
      </c>
      <c r="C21" s="1">
        <v>37.109444444444442</v>
      </c>
      <c r="D21" s="1">
        <v>37.109444444444442</v>
      </c>
      <c r="E21" s="1">
        <v>46.42433333333333</v>
      </c>
      <c r="F21" s="2">
        <v>67.809666666666658</v>
      </c>
      <c r="G21" s="2">
        <v>78.502333333333326</v>
      </c>
      <c r="H21" s="2">
        <v>78.502333333333326</v>
      </c>
      <c r="I21" s="2">
        <v>105.23399999999998</v>
      </c>
      <c r="J21" s="1">
        <v>0.05</v>
      </c>
    </row>
    <row r="22" spans="1:10" x14ac:dyDescent="0.3">
      <c r="A22" s="9">
        <f t="shared" si="0"/>
        <v>9.9999999999999686E-2</v>
      </c>
      <c r="B22" s="1">
        <v>35.896444444444448</v>
      </c>
      <c r="C22" s="1">
        <v>37.109444444444442</v>
      </c>
      <c r="D22" s="1">
        <v>37.109444444444442</v>
      </c>
      <c r="E22" s="1">
        <v>46.42433333333333</v>
      </c>
      <c r="F22" s="2">
        <v>67.809666666666701</v>
      </c>
      <c r="G22" s="2">
        <v>78.502333333333326</v>
      </c>
      <c r="H22" s="2">
        <v>78.502333333333326</v>
      </c>
      <c r="I22" s="2">
        <v>105.23399999999998</v>
      </c>
      <c r="J22" s="1">
        <v>0.05</v>
      </c>
    </row>
    <row r="23" spans="1:10" x14ac:dyDescent="0.3">
      <c r="A23" s="9">
        <f t="shared" si="0"/>
        <v>4.9999999999999684E-2</v>
      </c>
      <c r="B23" s="1">
        <v>35.896444444444448</v>
      </c>
      <c r="C23" s="1">
        <v>37.109444444444442</v>
      </c>
      <c r="D23" s="1">
        <v>37.109444444444442</v>
      </c>
      <c r="E23" s="1">
        <v>46.42433333333333</v>
      </c>
      <c r="F23" s="2">
        <v>67.809666666666658</v>
      </c>
      <c r="G23" s="2">
        <v>78.502333333333326</v>
      </c>
      <c r="H23" s="2">
        <v>78.502333333333326</v>
      </c>
      <c r="I23" s="2">
        <v>105.23399999999998</v>
      </c>
      <c r="J23" s="1">
        <v>0.05</v>
      </c>
    </row>
    <row r="24" spans="1:10" x14ac:dyDescent="0.3">
      <c r="A24" s="9">
        <f t="shared" si="0"/>
        <v>-3.1918911957973251E-16</v>
      </c>
      <c r="B24" s="1">
        <v>35.896444444444448</v>
      </c>
      <c r="C24" s="1">
        <v>37.109444444444442</v>
      </c>
      <c r="D24" s="1">
        <v>37.109444444444442</v>
      </c>
      <c r="E24" s="1">
        <v>46.42433333333333</v>
      </c>
      <c r="F24" s="2">
        <v>67.809666666666658</v>
      </c>
      <c r="G24" s="2">
        <v>78.502333333333326</v>
      </c>
      <c r="H24" s="2">
        <v>78.502333333333326</v>
      </c>
      <c r="I24" s="2">
        <v>105.23399999999998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67.299581771633342</v>
      </c>
      <c r="C26" s="1">
        <f>AVERAGE(C4:C24)</f>
        <v>54.481260112647206</v>
      </c>
      <c r="D26" s="1">
        <f t="shared" ref="D26:I26" si="1">AVERAGE(D4:D24)</f>
        <v>54.481260112647206</v>
      </c>
      <c r="E26" s="1">
        <f t="shared" si="1"/>
        <v>51.884093701996953</v>
      </c>
      <c r="F26" s="2">
        <f t="shared" si="1"/>
        <v>110.01814224270348</v>
      </c>
      <c r="G26" s="2">
        <f t="shared" si="1"/>
        <v>109.3293084485407</v>
      </c>
      <c r="H26" s="2">
        <f t="shared" si="1"/>
        <v>109.3293084485407</v>
      </c>
      <c r="I26" s="2">
        <f t="shared" si="1"/>
        <v>121.25662488479259</v>
      </c>
      <c r="J26" s="1"/>
    </row>
    <row r="27" spans="1:10" x14ac:dyDescent="0.3">
      <c r="A27" t="s">
        <v>18</v>
      </c>
      <c r="B27" s="1">
        <f>SUMPRODUCT(B4:B24,$J4:$J24)</f>
        <v>58.98057541218639</v>
      </c>
      <c r="C27" s="1">
        <f t="shared" ref="C27:H27" si="2">SUMPRODUCT(C4:C24,$J4:$J24)</f>
        <v>49.416421863799307</v>
      </c>
      <c r="D27" s="1">
        <f t="shared" si="2"/>
        <v>49.416421863799307</v>
      </c>
      <c r="E27" s="1">
        <f t="shared" si="2"/>
        <v>49.711017204301051</v>
      </c>
      <c r="F27" s="2">
        <f t="shared" si="2"/>
        <v>97.982561505376367</v>
      </c>
      <c r="G27" s="2">
        <f t="shared" si="2"/>
        <v>98.827579139784959</v>
      </c>
      <c r="H27" s="2">
        <f t="shared" si="2"/>
        <v>98.827579139784959</v>
      </c>
      <c r="I27" s="2">
        <f>SUMPRODUCT(I4:I24,$J4:$J24)</f>
        <v>115.27199419354841</v>
      </c>
      <c r="J27" s="1"/>
    </row>
    <row r="28" spans="1:10" x14ac:dyDescent="0.3">
      <c r="A28" t="s">
        <v>19</v>
      </c>
      <c r="B28" s="1">
        <f>B6-B22</f>
        <v>77.998451612903239</v>
      </c>
      <c r="C28" s="1">
        <f t="shared" ref="C28:I28" si="3">C6-C22</f>
        <v>44.098064516129064</v>
      </c>
      <c r="D28" s="1">
        <f t="shared" si="3"/>
        <v>44.098064516129064</v>
      </c>
      <c r="E28" s="1">
        <f t="shared" si="3"/>
        <v>0</v>
      </c>
      <c r="F28" s="2">
        <f>F6-F22</f>
        <v>86.266838709677401</v>
      </c>
      <c r="G28" s="2">
        <f t="shared" si="3"/>
        <v>63.115354838709692</v>
      </c>
      <c r="H28" s="2">
        <f t="shared" si="3"/>
        <v>63.115354838709692</v>
      </c>
      <c r="I28" s="2">
        <f t="shared" si="3"/>
        <v>5.2366451612903688</v>
      </c>
      <c r="J28" s="1"/>
    </row>
    <row r="29" spans="1:10" x14ac:dyDescent="0.3">
      <c r="A29" t="s">
        <v>1</v>
      </c>
      <c r="B29" s="1">
        <f>B4-B24</f>
        <v>395.56652903225796</v>
      </c>
      <c r="C29" s="1">
        <f t="shared" ref="C29:I29" si="4">C4-C24</f>
        <v>237.33716129032248</v>
      </c>
      <c r="D29" s="1">
        <f t="shared" si="4"/>
        <v>237.33716129032248</v>
      </c>
      <c r="E29" s="1">
        <f t="shared" si="4"/>
        <v>97.842580645161291</v>
      </c>
      <c r="F29" s="2">
        <f t="shared" si="4"/>
        <v>565.84018064516124</v>
      </c>
      <c r="G29" s="2">
        <f t="shared" si="4"/>
        <v>481.72312258064505</v>
      </c>
      <c r="H29" s="2">
        <f t="shared" si="4"/>
        <v>481.72312258064505</v>
      </c>
      <c r="I29" s="2">
        <f t="shared" si="4"/>
        <v>271.43047741935487</v>
      </c>
      <c r="J29" s="1"/>
    </row>
    <row r="30" spans="1:10" x14ac:dyDescent="0.3">
      <c r="A30" t="s">
        <v>2</v>
      </c>
      <c r="B30" s="1">
        <f>_xlfn.STDEV.P(B4:B24)</f>
        <v>85.8890127290083</v>
      </c>
      <c r="C30" s="1">
        <f t="shared" ref="C30:I30" si="5">_xlfn.STDEV.P(C4:C24)</f>
        <v>52.271031176099648</v>
      </c>
      <c r="D30" s="1">
        <f t="shared" si="5"/>
        <v>52.271031176099648</v>
      </c>
      <c r="E30" s="1">
        <f t="shared" si="5"/>
        <v>20.964639501799649</v>
      </c>
      <c r="F30" s="2">
        <f t="shared" si="5"/>
        <v>120.96613175351611</v>
      </c>
      <c r="G30" s="2">
        <f t="shared" si="5"/>
        <v>103.87638150807575</v>
      </c>
      <c r="H30" s="2">
        <f t="shared" si="5"/>
        <v>103.87638150807575</v>
      </c>
      <c r="I30" s="2">
        <f t="shared" si="5"/>
        <v>58.508326113415805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35.896444444444448</v>
      </c>
      <c r="C32" s="1">
        <f t="shared" ref="C32:I32" si="6">_xlfn.PERCENTILE.INC(C4:C24,0.1)</f>
        <v>37.109444444444442</v>
      </c>
      <c r="D32" s="1">
        <f t="shared" si="6"/>
        <v>37.109444444444442</v>
      </c>
      <c r="E32" s="1">
        <f t="shared" si="6"/>
        <v>46.42433333333333</v>
      </c>
      <c r="F32" s="2">
        <f>_xlfn.PERCENTILE.INC(F4:F24,0.1)</f>
        <v>67.809666666666658</v>
      </c>
      <c r="G32" s="2">
        <f t="shared" si="6"/>
        <v>78.502333333333326</v>
      </c>
      <c r="H32" s="2">
        <f t="shared" si="6"/>
        <v>78.502333333333326</v>
      </c>
      <c r="I32" s="2">
        <f t="shared" si="6"/>
        <v>105.23399999999998</v>
      </c>
    </row>
    <row r="33" spans="1:9" x14ac:dyDescent="0.3">
      <c r="A33" t="s">
        <v>4</v>
      </c>
      <c r="B33" s="1">
        <f>_xlfn.PERCENTILE.INC(B4:B24,0.25)</f>
        <v>35.896444444444448</v>
      </c>
      <c r="C33" s="1">
        <f t="shared" ref="C33:I33" si="7">_xlfn.PERCENTILE.INC(C4:C24,0.25)</f>
        <v>37.109444444444442</v>
      </c>
      <c r="D33" s="1">
        <f t="shared" si="7"/>
        <v>37.109444444444442</v>
      </c>
      <c r="E33" s="1">
        <f t="shared" si="7"/>
        <v>46.42433333333333</v>
      </c>
      <c r="F33" s="2">
        <f t="shared" si="7"/>
        <v>67.809666666666658</v>
      </c>
      <c r="G33" s="2">
        <f t="shared" si="7"/>
        <v>78.502333333333326</v>
      </c>
      <c r="H33" s="2">
        <f t="shared" si="7"/>
        <v>78.502333333333326</v>
      </c>
      <c r="I33" s="2">
        <f t="shared" si="7"/>
        <v>105.23399999999998</v>
      </c>
    </row>
    <row r="34" spans="1:9" x14ac:dyDescent="0.3">
      <c r="A34" t="s">
        <v>5</v>
      </c>
      <c r="B34" s="1">
        <f>_xlfn.PERCENTILE.INC(B4:B24,0.5)</f>
        <v>35.896444444444448</v>
      </c>
      <c r="C34" s="1">
        <f t="shared" ref="C34:I34" si="8">_xlfn.PERCENTILE.INC(C4:C24,0.5)</f>
        <v>37.109444444444442</v>
      </c>
      <c r="D34" s="1">
        <f t="shared" si="8"/>
        <v>37.109444444444442</v>
      </c>
      <c r="E34" s="1">
        <f t="shared" si="8"/>
        <v>46.42433333333333</v>
      </c>
      <c r="F34" s="2">
        <f>_xlfn.PERCENTILE.INC(F4:F24,0.5)</f>
        <v>67.809666666666658</v>
      </c>
      <c r="G34" s="2">
        <f t="shared" si="8"/>
        <v>78.502333333333326</v>
      </c>
      <c r="H34" s="2">
        <f t="shared" si="8"/>
        <v>78.502333333333326</v>
      </c>
      <c r="I34" s="2">
        <f t="shared" si="8"/>
        <v>105.23399999999998</v>
      </c>
    </row>
    <row r="35" spans="1:9" x14ac:dyDescent="0.3">
      <c r="A35" t="s">
        <v>23</v>
      </c>
      <c r="B35" s="1">
        <f>_xlfn.PERCENTILE.INC(B4:B24,0.75)</f>
        <v>46.23192831541219</v>
      </c>
      <c r="C35" s="1">
        <f t="shared" ref="C35:I35" si="9">_xlfn.PERCENTILE.INC(C4:C24,0.75)</f>
        <v>37.109444444444442</v>
      </c>
      <c r="D35" s="1">
        <f t="shared" si="9"/>
        <v>37.109444444444442</v>
      </c>
      <c r="E35" s="1">
        <f t="shared" si="9"/>
        <v>46.42433333333333</v>
      </c>
      <c r="F35" s="2">
        <f t="shared" si="9"/>
        <v>83.657408602150525</v>
      </c>
      <c r="G35" s="2">
        <f t="shared" si="9"/>
        <v>78.502333333333326</v>
      </c>
      <c r="H35" s="2">
        <f t="shared" si="9"/>
        <v>78.502333333333326</v>
      </c>
      <c r="I35" s="2">
        <f t="shared" si="9"/>
        <v>105.23399999999998</v>
      </c>
    </row>
    <row r="36" spans="1:9" x14ac:dyDescent="0.3">
      <c r="A36" t="s">
        <v>6</v>
      </c>
      <c r="B36" s="1">
        <f>B35-B33</f>
        <v>10.335483870967742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15.847741935483867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2026-07-15T09:57:35Z</dcterms:modified>
</cp:coreProperties>
</file>