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benau\Desktop\Landtechnik\DISSERTAT\01_Anhang\Anhang\Risikoanalyse\alt\"/>
    </mc:Choice>
  </mc:AlternateContent>
  <xr:revisionPtr revIDLastSave="0" documentId="13_ncr:1_{0DC1ED7F-8E5F-4428-8C9D-3343860057FE}" xr6:coauthVersionLast="47" xr6:coauthVersionMax="47" xr10:uidLastSave="{00000000-0000-0000-0000-000000000000}"/>
  <bookViews>
    <workbookView xWindow="-28920" yWindow="-120" windowWidth="29040" windowHeight="15720" activeTab="5" xr2:uid="{E95BC60F-79F8-4A9C-B2FD-064EDA53A5B3}"/>
  </bookViews>
  <sheets>
    <sheet name="1639_klein" sheetId="1" r:id="rId1"/>
    <sheet name="5009_klein" sheetId="3" r:id="rId2"/>
    <sheet name="596_klein" sheetId="6" r:id="rId3"/>
    <sheet name="1639_groß" sheetId="2" r:id="rId4"/>
    <sheet name="5009_groß" sheetId="4" r:id="rId5"/>
    <sheet name="569_groß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7" l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5" i="4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5" i="2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5" i="6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5" i="3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I35" i="7" l="1"/>
  <c r="H35" i="7"/>
  <c r="G35" i="7"/>
  <c r="F35" i="7"/>
  <c r="E35" i="7"/>
  <c r="D35" i="7"/>
  <c r="C35" i="7"/>
  <c r="B35" i="7"/>
  <c r="I34" i="7"/>
  <c r="H34" i="7"/>
  <c r="G34" i="7"/>
  <c r="F34" i="7"/>
  <c r="E34" i="7"/>
  <c r="D34" i="7"/>
  <c r="C34" i="7"/>
  <c r="B34" i="7"/>
  <c r="I33" i="7"/>
  <c r="H33" i="7"/>
  <c r="G33" i="7"/>
  <c r="F33" i="7"/>
  <c r="E33" i="7"/>
  <c r="D33" i="7"/>
  <c r="C33" i="7"/>
  <c r="B33" i="7"/>
  <c r="I32" i="7"/>
  <c r="H32" i="7"/>
  <c r="G32" i="7"/>
  <c r="F32" i="7"/>
  <c r="E32" i="7"/>
  <c r="D32" i="7"/>
  <c r="C32" i="7"/>
  <c r="B32" i="7"/>
  <c r="I30" i="7"/>
  <c r="H30" i="7"/>
  <c r="G30" i="7"/>
  <c r="F30" i="7"/>
  <c r="E30" i="7"/>
  <c r="D30" i="7"/>
  <c r="C30" i="7"/>
  <c r="B30" i="7"/>
  <c r="I29" i="7"/>
  <c r="H29" i="7"/>
  <c r="G29" i="7"/>
  <c r="F29" i="7"/>
  <c r="E29" i="7"/>
  <c r="D29" i="7"/>
  <c r="C29" i="7"/>
  <c r="B29" i="7"/>
  <c r="I28" i="7"/>
  <c r="H28" i="7"/>
  <c r="G28" i="7"/>
  <c r="F28" i="7"/>
  <c r="E28" i="7"/>
  <c r="D28" i="7"/>
  <c r="C28" i="7"/>
  <c r="B28" i="7"/>
  <c r="I27" i="7"/>
  <c r="H27" i="7"/>
  <c r="G27" i="7"/>
  <c r="F27" i="7"/>
  <c r="E27" i="7"/>
  <c r="D27" i="7"/>
  <c r="C27" i="7"/>
  <c r="B27" i="7"/>
  <c r="I26" i="7"/>
  <c r="H26" i="7"/>
  <c r="G26" i="7"/>
  <c r="F26" i="7"/>
  <c r="E26" i="7"/>
  <c r="D26" i="7"/>
  <c r="C26" i="7"/>
  <c r="B26" i="7"/>
  <c r="I35" i="6"/>
  <c r="H35" i="6"/>
  <c r="G35" i="6"/>
  <c r="F35" i="6"/>
  <c r="E35" i="6"/>
  <c r="D35" i="6"/>
  <c r="C35" i="6"/>
  <c r="B35" i="6"/>
  <c r="I34" i="6"/>
  <c r="H34" i="6"/>
  <c r="G34" i="6"/>
  <c r="F34" i="6"/>
  <c r="E34" i="6"/>
  <c r="D34" i="6"/>
  <c r="C34" i="6"/>
  <c r="B34" i="6"/>
  <c r="I33" i="6"/>
  <c r="H33" i="6"/>
  <c r="G33" i="6"/>
  <c r="F33" i="6"/>
  <c r="E33" i="6"/>
  <c r="D33" i="6"/>
  <c r="C33" i="6"/>
  <c r="B33" i="6"/>
  <c r="I32" i="6"/>
  <c r="H32" i="6"/>
  <c r="G32" i="6"/>
  <c r="F32" i="6"/>
  <c r="E32" i="6"/>
  <c r="D32" i="6"/>
  <c r="C32" i="6"/>
  <c r="B32" i="6"/>
  <c r="I30" i="6"/>
  <c r="H30" i="6"/>
  <c r="G30" i="6"/>
  <c r="F30" i="6"/>
  <c r="E30" i="6"/>
  <c r="D30" i="6"/>
  <c r="C30" i="6"/>
  <c r="B30" i="6"/>
  <c r="I29" i="6"/>
  <c r="H29" i="6"/>
  <c r="G29" i="6"/>
  <c r="F29" i="6"/>
  <c r="E29" i="6"/>
  <c r="D29" i="6"/>
  <c r="C29" i="6"/>
  <c r="B29" i="6"/>
  <c r="I28" i="6"/>
  <c r="H28" i="6"/>
  <c r="G28" i="6"/>
  <c r="F28" i="6"/>
  <c r="E28" i="6"/>
  <c r="D28" i="6"/>
  <c r="C28" i="6"/>
  <c r="B28" i="6"/>
  <c r="I27" i="6"/>
  <c r="H27" i="6"/>
  <c r="G27" i="6"/>
  <c r="F27" i="6"/>
  <c r="E27" i="6"/>
  <c r="D27" i="6"/>
  <c r="C27" i="6"/>
  <c r="B27" i="6"/>
  <c r="I26" i="6"/>
  <c r="H26" i="6"/>
  <c r="G26" i="6"/>
  <c r="F26" i="6"/>
  <c r="E26" i="6"/>
  <c r="D26" i="6"/>
  <c r="C26" i="6"/>
  <c r="B26" i="6"/>
  <c r="I35" i="4"/>
  <c r="H35" i="4"/>
  <c r="G35" i="4"/>
  <c r="F35" i="4"/>
  <c r="E35" i="4"/>
  <c r="D35" i="4"/>
  <c r="C35" i="4"/>
  <c r="B35" i="4"/>
  <c r="I34" i="4"/>
  <c r="H34" i="4"/>
  <c r="G34" i="4"/>
  <c r="F34" i="4"/>
  <c r="E34" i="4"/>
  <c r="D34" i="4"/>
  <c r="C34" i="4"/>
  <c r="B34" i="4"/>
  <c r="I33" i="4"/>
  <c r="H33" i="4"/>
  <c r="G33" i="4"/>
  <c r="F33" i="4"/>
  <c r="E33" i="4"/>
  <c r="D33" i="4"/>
  <c r="C33" i="4"/>
  <c r="B33" i="4"/>
  <c r="I32" i="4"/>
  <c r="H32" i="4"/>
  <c r="G32" i="4"/>
  <c r="F32" i="4"/>
  <c r="E32" i="4"/>
  <c r="D32" i="4"/>
  <c r="C32" i="4"/>
  <c r="B32" i="4"/>
  <c r="I30" i="4"/>
  <c r="H30" i="4"/>
  <c r="G30" i="4"/>
  <c r="F30" i="4"/>
  <c r="E30" i="4"/>
  <c r="D30" i="4"/>
  <c r="C30" i="4"/>
  <c r="B30" i="4"/>
  <c r="I29" i="4"/>
  <c r="H29" i="4"/>
  <c r="G29" i="4"/>
  <c r="F29" i="4"/>
  <c r="E29" i="4"/>
  <c r="D29" i="4"/>
  <c r="C29" i="4"/>
  <c r="B29" i="4"/>
  <c r="I28" i="4"/>
  <c r="H28" i="4"/>
  <c r="G28" i="4"/>
  <c r="F28" i="4"/>
  <c r="E28" i="4"/>
  <c r="D28" i="4"/>
  <c r="C28" i="4"/>
  <c r="B28" i="4"/>
  <c r="I27" i="4"/>
  <c r="H27" i="4"/>
  <c r="G27" i="4"/>
  <c r="F27" i="4"/>
  <c r="E27" i="4"/>
  <c r="D27" i="4"/>
  <c r="C27" i="4"/>
  <c r="B27" i="4"/>
  <c r="I26" i="4"/>
  <c r="H26" i="4"/>
  <c r="G26" i="4"/>
  <c r="F26" i="4"/>
  <c r="E26" i="4"/>
  <c r="D26" i="4"/>
  <c r="C26" i="4"/>
  <c r="B26" i="4"/>
  <c r="I35" i="3"/>
  <c r="H35" i="3"/>
  <c r="G35" i="3"/>
  <c r="F35" i="3"/>
  <c r="E35" i="3"/>
  <c r="D35" i="3"/>
  <c r="C35" i="3"/>
  <c r="B35" i="3"/>
  <c r="I34" i="3"/>
  <c r="H34" i="3"/>
  <c r="G34" i="3"/>
  <c r="F34" i="3"/>
  <c r="E34" i="3"/>
  <c r="D34" i="3"/>
  <c r="C34" i="3"/>
  <c r="B34" i="3"/>
  <c r="I33" i="3"/>
  <c r="H33" i="3"/>
  <c r="G33" i="3"/>
  <c r="F33" i="3"/>
  <c r="E33" i="3"/>
  <c r="D33" i="3"/>
  <c r="C33" i="3"/>
  <c r="B33" i="3"/>
  <c r="I32" i="3"/>
  <c r="H32" i="3"/>
  <c r="G32" i="3"/>
  <c r="F32" i="3"/>
  <c r="E32" i="3"/>
  <c r="D32" i="3"/>
  <c r="C32" i="3"/>
  <c r="B32" i="3"/>
  <c r="I30" i="3"/>
  <c r="H30" i="3"/>
  <c r="G30" i="3"/>
  <c r="F30" i="3"/>
  <c r="E30" i="3"/>
  <c r="D30" i="3"/>
  <c r="C30" i="3"/>
  <c r="B30" i="3"/>
  <c r="I29" i="3"/>
  <c r="H29" i="3"/>
  <c r="G29" i="3"/>
  <c r="F29" i="3"/>
  <c r="E29" i="3"/>
  <c r="D29" i="3"/>
  <c r="C29" i="3"/>
  <c r="B29" i="3"/>
  <c r="I28" i="3"/>
  <c r="H28" i="3"/>
  <c r="G28" i="3"/>
  <c r="F28" i="3"/>
  <c r="E28" i="3"/>
  <c r="D28" i="3"/>
  <c r="C28" i="3"/>
  <c r="B28" i="3"/>
  <c r="I27" i="3"/>
  <c r="H27" i="3"/>
  <c r="G27" i="3"/>
  <c r="F27" i="3"/>
  <c r="E27" i="3"/>
  <c r="D27" i="3"/>
  <c r="C27" i="3"/>
  <c r="B27" i="3"/>
  <c r="I26" i="3"/>
  <c r="H26" i="3"/>
  <c r="G26" i="3"/>
  <c r="F26" i="3"/>
  <c r="E26" i="3"/>
  <c r="D26" i="3"/>
  <c r="C26" i="3"/>
  <c r="B26" i="3"/>
  <c r="H36" i="4" l="1"/>
  <c r="H36" i="3"/>
  <c r="C36" i="3"/>
  <c r="D36" i="3"/>
  <c r="E36" i="3"/>
  <c r="D36" i="6"/>
  <c r="G36" i="6"/>
  <c r="I36" i="6"/>
  <c r="C36" i="6"/>
  <c r="I36" i="4"/>
  <c r="B36" i="4"/>
  <c r="C36" i="4"/>
  <c r="B36" i="7"/>
  <c r="C36" i="7"/>
  <c r="D36" i="7"/>
  <c r="E36" i="7"/>
  <c r="F36" i="7"/>
  <c r="G36" i="7"/>
  <c r="H36" i="7"/>
  <c r="I36" i="7"/>
  <c r="I36" i="3"/>
  <c r="E36" i="4"/>
  <c r="E36" i="6"/>
  <c r="H36" i="6"/>
  <c r="D36" i="4"/>
  <c r="G36" i="4"/>
  <c r="G36" i="3"/>
  <c r="F36" i="4"/>
  <c r="F36" i="3"/>
  <c r="F36" i="6"/>
  <c r="B36" i="6"/>
  <c r="B36" i="3"/>
  <c r="I35" i="2" l="1"/>
  <c r="H35" i="2"/>
  <c r="G35" i="2"/>
  <c r="F35" i="2"/>
  <c r="E35" i="2"/>
  <c r="D35" i="2"/>
  <c r="C35" i="2"/>
  <c r="B35" i="2"/>
  <c r="I34" i="2"/>
  <c r="H34" i="2"/>
  <c r="G34" i="2"/>
  <c r="F34" i="2"/>
  <c r="E34" i="2"/>
  <c r="D34" i="2"/>
  <c r="C34" i="2"/>
  <c r="B34" i="2"/>
  <c r="I33" i="2"/>
  <c r="H33" i="2"/>
  <c r="G33" i="2"/>
  <c r="F33" i="2"/>
  <c r="E33" i="2"/>
  <c r="D33" i="2"/>
  <c r="C33" i="2"/>
  <c r="B33" i="2"/>
  <c r="I32" i="2"/>
  <c r="H32" i="2"/>
  <c r="G32" i="2"/>
  <c r="F32" i="2"/>
  <c r="E32" i="2"/>
  <c r="D32" i="2"/>
  <c r="C32" i="2"/>
  <c r="B32" i="2"/>
  <c r="I30" i="2"/>
  <c r="H30" i="2"/>
  <c r="G30" i="2"/>
  <c r="F30" i="2"/>
  <c r="E30" i="2"/>
  <c r="D30" i="2"/>
  <c r="C30" i="2"/>
  <c r="B30" i="2"/>
  <c r="I29" i="2"/>
  <c r="H29" i="2"/>
  <c r="G29" i="2"/>
  <c r="F29" i="2"/>
  <c r="E29" i="2"/>
  <c r="D29" i="2"/>
  <c r="C29" i="2"/>
  <c r="B29" i="2"/>
  <c r="I28" i="2"/>
  <c r="H28" i="2"/>
  <c r="G28" i="2"/>
  <c r="F28" i="2"/>
  <c r="E28" i="2"/>
  <c r="D28" i="2"/>
  <c r="C28" i="2"/>
  <c r="B28" i="2"/>
  <c r="I27" i="2"/>
  <c r="H27" i="2"/>
  <c r="G27" i="2"/>
  <c r="F27" i="2"/>
  <c r="E27" i="2"/>
  <c r="D27" i="2"/>
  <c r="C27" i="2"/>
  <c r="B27" i="2"/>
  <c r="I26" i="2"/>
  <c r="H26" i="2"/>
  <c r="G26" i="2"/>
  <c r="F26" i="2"/>
  <c r="E26" i="2"/>
  <c r="D26" i="2"/>
  <c r="C26" i="2"/>
  <c r="B26" i="2"/>
  <c r="H36" i="2" l="1"/>
  <c r="B36" i="2"/>
  <c r="C36" i="2"/>
  <c r="D36" i="2"/>
  <c r="E36" i="2"/>
  <c r="F36" i="2"/>
  <c r="G36" i="2"/>
  <c r="I36" i="2"/>
  <c r="F28" i="1" l="1"/>
  <c r="F34" i="1"/>
  <c r="F32" i="1"/>
  <c r="C35" i="1"/>
  <c r="D35" i="1"/>
  <c r="E35" i="1"/>
  <c r="F35" i="1"/>
  <c r="G35" i="1"/>
  <c r="G36" i="1" s="1"/>
  <c r="H35" i="1"/>
  <c r="I35" i="1"/>
  <c r="B35" i="1"/>
  <c r="C34" i="1"/>
  <c r="D34" i="1"/>
  <c r="E34" i="1"/>
  <c r="G34" i="1"/>
  <c r="H34" i="1"/>
  <c r="I34" i="1"/>
  <c r="B34" i="1"/>
  <c r="C32" i="1"/>
  <c r="D32" i="1"/>
  <c r="E32" i="1"/>
  <c r="G32" i="1"/>
  <c r="H32" i="1"/>
  <c r="I32" i="1"/>
  <c r="C33" i="1"/>
  <c r="D33" i="1"/>
  <c r="E33" i="1"/>
  <c r="F33" i="1"/>
  <c r="G33" i="1"/>
  <c r="H33" i="1"/>
  <c r="I33" i="1"/>
  <c r="B33" i="1"/>
  <c r="F36" i="1" l="1"/>
  <c r="E36" i="1"/>
  <c r="D36" i="1"/>
  <c r="C36" i="1"/>
  <c r="B36" i="1"/>
  <c r="I36" i="1"/>
  <c r="H36" i="1"/>
  <c r="B32" i="1"/>
  <c r="C30" i="1"/>
  <c r="D30" i="1"/>
  <c r="E30" i="1"/>
  <c r="F30" i="1"/>
  <c r="G30" i="1"/>
  <c r="H30" i="1"/>
  <c r="I30" i="1"/>
  <c r="B30" i="1"/>
  <c r="C29" i="1"/>
  <c r="D29" i="1"/>
  <c r="E29" i="1"/>
  <c r="F29" i="1"/>
  <c r="G29" i="1"/>
  <c r="H29" i="1"/>
  <c r="I29" i="1"/>
  <c r="B29" i="1"/>
  <c r="B28" i="1"/>
  <c r="C28" i="1"/>
  <c r="D28" i="1"/>
  <c r="E28" i="1"/>
  <c r="G28" i="1"/>
  <c r="H28" i="1"/>
  <c r="I28" i="1"/>
  <c r="I27" i="1"/>
  <c r="C27" i="1"/>
  <c r="D27" i="1"/>
  <c r="E27" i="1"/>
  <c r="F27" i="1"/>
  <c r="G27" i="1"/>
  <c r="H27" i="1"/>
  <c r="B27" i="1"/>
  <c r="B26" i="1"/>
  <c r="D26" i="1"/>
  <c r="E26" i="1"/>
  <c r="F26" i="1"/>
  <c r="G26" i="1"/>
  <c r="H26" i="1"/>
  <c r="I26" i="1"/>
  <c r="C26" i="1"/>
</calcChain>
</file>

<file path=xl/sharedStrings.xml><?xml version="1.0" encoding="utf-8"?>
<sst xmlns="http://schemas.openxmlformats.org/spreadsheetml/2006/main" count="180" uniqueCount="31">
  <si>
    <t>Gewichtungsfaktoren</t>
  </si>
  <si>
    <t>Spannweite</t>
  </si>
  <si>
    <t>Standartabweichung</t>
  </si>
  <si>
    <t>0.1 Quantil; 90%</t>
  </si>
  <si>
    <t>0.25 Quantil; 75%</t>
  </si>
  <si>
    <t>0.5 Quantil; 50%</t>
  </si>
  <si>
    <t>Quantilsabstand</t>
  </si>
  <si>
    <t>1639, Winterweizen, nichtwendend, klein</t>
  </si>
  <si>
    <t>5009, Winterweizen, nichtwendend, klein</t>
  </si>
  <si>
    <t>1639, Winterweizen, nichtwendend, groß</t>
  </si>
  <si>
    <t>5009, Winterweizen, nichtwendend, groß</t>
  </si>
  <si>
    <t>Mittelwert</t>
  </si>
  <si>
    <t>Aussaatkosten (€/ha) ohne Windauflage</t>
  </si>
  <si>
    <t>Aussaatkosten (€/ha) mit Windauflage</t>
  </si>
  <si>
    <r>
      <t>M</t>
    </r>
    <r>
      <rPr>
        <b/>
        <vertAlign val="subscript"/>
        <sz val="11"/>
        <rFont val="Calibri"/>
        <family val="2"/>
        <scheme val="minor"/>
      </rPr>
      <t>raf</t>
    </r>
    <r>
      <rPr>
        <b/>
        <sz val="11"/>
        <rFont val="Calibri"/>
        <family val="2"/>
        <scheme val="minor"/>
      </rPr>
      <t> Q(0,40)</t>
    </r>
  </si>
  <si>
    <r>
      <t>M</t>
    </r>
    <r>
      <rPr>
        <b/>
        <vertAlign val="subscript"/>
        <sz val="11"/>
        <rFont val="Calibri"/>
        <family val="2"/>
        <scheme val="minor"/>
      </rPr>
      <t>mraf</t>
    </r>
    <r>
      <rPr>
        <b/>
        <sz val="11"/>
        <rFont val="Calibri"/>
        <family val="2"/>
        <scheme val="minor"/>
      </rPr>
      <t> Q(0,30)</t>
    </r>
  </si>
  <si>
    <r>
      <t>M</t>
    </r>
    <r>
      <rPr>
        <b/>
        <vertAlign val="subscript"/>
        <sz val="11"/>
        <rFont val="Calibri"/>
        <family val="2"/>
        <scheme val="minor"/>
      </rPr>
      <t>mrav</t>
    </r>
    <r>
      <rPr>
        <b/>
        <sz val="11"/>
        <rFont val="Calibri"/>
        <family val="2"/>
        <scheme val="minor"/>
      </rPr>
      <t> Q(0,20)</t>
    </r>
  </si>
  <si>
    <r>
      <t>M</t>
    </r>
    <r>
      <rPr>
        <b/>
        <vertAlign val="subscript"/>
        <sz val="11"/>
        <rFont val="Calibri"/>
        <family val="2"/>
        <scheme val="minor"/>
      </rPr>
      <t>rav</t>
    </r>
    <r>
      <rPr>
        <b/>
        <sz val="11"/>
        <rFont val="Calibri"/>
        <family val="2"/>
        <scheme val="minor"/>
      </rPr>
      <t> Q(0,10)</t>
    </r>
  </si>
  <si>
    <t>E (K) gewichteter Mittelwert</t>
  </si>
  <si>
    <t>D10_90 Abstand_90_10</t>
  </si>
  <si>
    <t>D10_90 = Abstand zwischen den Aussaatkosten von Q(0.10) und Q(0.90) der Wetterrealisation bei gegebenen Maschinen (ex-ante)</t>
  </si>
  <si>
    <t>596, Winterweizen, nichtwendend, klein</t>
  </si>
  <si>
    <t>596, Winterweizen, nichtwendend, groß</t>
  </si>
  <si>
    <t>0.75 Quantil; 25%</t>
  </si>
  <si>
    <t>Q(1-p)</t>
  </si>
  <si>
    <t>Q = Quantil, p = Wahrscheinlichkeit, E(K) = Erwartungswert der Aussaatkosten</t>
  </si>
  <si>
    <r>
      <t>M</t>
    </r>
    <r>
      <rPr>
        <vertAlign val="subscript"/>
        <sz val="11"/>
        <color theme="1"/>
        <rFont val="Calibri"/>
        <family val="2"/>
        <scheme val="minor"/>
      </rPr>
      <t>raf</t>
    </r>
    <r>
      <rPr>
        <sz val="11"/>
        <color theme="1"/>
        <rFont val="Calibri"/>
        <family val="2"/>
        <scheme val="minor"/>
      </rPr>
      <t xml:space="preserve"> Q(0,40)= risikoaffine Mechanisierung, M</t>
    </r>
    <r>
      <rPr>
        <vertAlign val="subscript"/>
        <sz val="11"/>
        <color theme="1"/>
        <rFont val="Calibri"/>
        <family val="2"/>
        <scheme val="minor"/>
      </rPr>
      <t>mraf</t>
    </r>
    <r>
      <rPr>
        <sz val="11"/>
        <color theme="1"/>
        <rFont val="Calibri"/>
        <family val="2"/>
        <scheme val="minor"/>
      </rPr>
      <t xml:space="preserve"> Q(0,30)= mittlere risikoaffine Mechanisierung </t>
    </r>
  </si>
  <si>
    <r>
      <t>M</t>
    </r>
    <r>
      <rPr>
        <vertAlign val="subscript"/>
        <sz val="11"/>
        <color theme="1"/>
        <rFont val="Calibri"/>
        <family val="2"/>
        <scheme val="minor"/>
      </rPr>
      <t>mrav</t>
    </r>
    <r>
      <rPr>
        <sz val="11"/>
        <color theme="1"/>
        <rFont val="Calibri"/>
        <family val="2"/>
        <scheme val="minor"/>
      </rPr>
      <t xml:space="preserve"> Q(0,20)= mittlere risikoaverse Mechanisierung , M</t>
    </r>
    <r>
      <rPr>
        <vertAlign val="subscript"/>
        <sz val="11"/>
        <color theme="1"/>
        <rFont val="Calibri"/>
        <family val="2"/>
        <scheme val="minor"/>
      </rPr>
      <t>rav</t>
    </r>
    <r>
      <rPr>
        <sz val="11"/>
        <color theme="1"/>
        <rFont val="Calibri"/>
        <family val="2"/>
        <scheme val="minor"/>
      </rPr>
      <t xml:space="preserve"> Q(0,10)= risikoaverse Mechanisierung </t>
    </r>
  </si>
  <si>
    <t>1639 = Giessen</t>
  </si>
  <si>
    <t>5009 = Teterow</t>
  </si>
  <si>
    <t>596 = Boltenhagen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</si>
</sst>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vertAlign val="subscript"/>
      <sz val="1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2" fontId="0" fillId="0" borderId="0" xfId="0" applyNumberFormat="1"/>
    <xf numFmtId="2" fontId="0" fillId="2" borderId="0" xfId="0" applyNumberFormat="1" applyFill="1"/>
    <xf numFmtId="0" fontId="1" fillId="0" borderId="0" xfId="0" applyFont="1"/>
    <xf numFmtId="0" fontId="1" fillId="2" borderId="0" xfId="0" applyFont="1" applyFill="1"/>
    <xf numFmtId="164" fontId="0" fillId="0" borderId="0" xfId="0" applyNumberFormat="1"/>
    <xf numFmtId="0" fontId="0" fillId="2" borderId="0" xfId="0" applyFill="1"/>
    <xf numFmtId="2" fontId="0" fillId="3" borderId="0" xfId="0" applyNumberFormat="1" applyFill="1"/>
    <xf numFmtId="0" fontId="0" fillId="3" borderId="0" xfId="0" applyFill="1"/>
    <xf numFmtId="0" fontId="2" fillId="0" borderId="0" xfId="0" applyFont="1"/>
    <xf numFmtId="0" fontId="0" fillId="0" borderId="0" xfId="0" applyAlignment="1">
      <alignment horizontal="left" vertical="center"/>
    </xf>
    <xf numFmtId="0" fontId="1" fillId="3" borderId="0" xfId="0" applyFont="1" applyFill="1"/>
    <xf numFmtId="9" fontId="0" fillId="0" borderId="0" xfId="0" applyNumberFormat="1"/>
    <xf numFmtId="0" fontId="1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DBB88-F725-4F8E-BD75-7556EBC63752}">
  <dimension ref="A1:T44"/>
  <sheetViews>
    <sheetView zoomScale="85" zoomScaleNormal="85" workbookViewId="0">
      <selection activeCell="B3" sqref="B3:I3"/>
    </sheetView>
  </sheetViews>
  <sheetFormatPr baseColWidth="10" defaultRowHeight="14.4" x14ac:dyDescent="0.3"/>
  <cols>
    <col min="1" max="1" width="38.5546875" bestFit="1" customWidth="1"/>
    <col min="2" max="5" width="18.33203125" bestFit="1" customWidth="1"/>
    <col min="6" max="9" width="21" bestFit="1" customWidth="1"/>
    <col min="10" max="10" width="19.6640625" bestFit="1" customWidth="1"/>
  </cols>
  <sheetData>
    <row r="1" spans="1:20" x14ac:dyDescent="0.3">
      <c r="A1" s="3" t="s">
        <v>7</v>
      </c>
      <c r="B1" s="13" t="s">
        <v>12</v>
      </c>
      <c r="C1" s="13"/>
      <c r="D1" s="13"/>
      <c r="E1" s="13"/>
      <c r="F1" s="13" t="s">
        <v>13</v>
      </c>
      <c r="G1" s="13"/>
      <c r="H1" s="13"/>
      <c r="I1" s="13"/>
    </row>
    <row r="2" spans="1:20" ht="15.6" x14ac:dyDescent="0.35">
      <c r="B2" s="9" t="s">
        <v>14</v>
      </c>
      <c r="C2" s="9" t="s">
        <v>15</v>
      </c>
      <c r="D2" s="9" t="s">
        <v>16</v>
      </c>
      <c r="E2" s="9" t="s">
        <v>17</v>
      </c>
      <c r="F2" s="9" t="s">
        <v>14</v>
      </c>
      <c r="G2" s="9" t="s">
        <v>15</v>
      </c>
      <c r="H2" s="9" t="s">
        <v>16</v>
      </c>
      <c r="I2" s="9" t="s">
        <v>17</v>
      </c>
    </row>
    <row r="3" spans="1:20" x14ac:dyDescent="0.3">
      <c r="A3" s="3" t="s">
        <v>24</v>
      </c>
      <c r="B3" s="3"/>
      <c r="C3" s="3"/>
      <c r="D3" s="3"/>
      <c r="E3" s="3"/>
      <c r="F3" s="4"/>
      <c r="G3" s="4"/>
      <c r="H3" s="4"/>
      <c r="I3" s="4"/>
      <c r="J3" s="4" t="s">
        <v>0</v>
      </c>
    </row>
    <row r="4" spans="1:20" x14ac:dyDescent="0.3">
      <c r="A4" s="12">
        <v>1</v>
      </c>
      <c r="B4" s="1">
        <v>27.043511520737326</v>
      </c>
      <c r="C4" s="1">
        <v>26.477235023041473</v>
      </c>
      <c r="D4" s="1">
        <v>26.477235023041473</v>
      </c>
      <c r="E4" s="1">
        <v>26.477235023041473</v>
      </c>
      <c r="F4" s="2">
        <v>26.477235023041473</v>
      </c>
      <c r="G4" s="2">
        <v>26.477235023041473</v>
      </c>
      <c r="H4" s="2">
        <v>26.477235023041473</v>
      </c>
      <c r="I4" s="2">
        <v>25.91095852534562</v>
      </c>
      <c r="J4" s="5">
        <v>2.5000000000000001E-2</v>
      </c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x14ac:dyDescent="0.3">
      <c r="A5" s="12">
        <f>A4-5%</f>
        <v>0.95</v>
      </c>
      <c r="B5" s="1">
        <v>14.823253456221199</v>
      </c>
      <c r="C5" s="1">
        <v>14.389170506912443</v>
      </c>
      <c r="D5" s="1">
        <v>14.389170506912443</v>
      </c>
      <c r="E5" s="1">
        <v>14.389170506912443</v>
      </c>
      <c r="F5" s="2">
        <v>14.912718894009217</v>
      </c>
      <c r="G5" s="2">
        <v>14.912718894009217</v>
      </c>
      <c r="H5" s="2">
        <v>14.912718894009217</v>
      </c>
      <c r="I5" s="2">
        <v>14.530990783410139</v>
      </c>
      <c r="J5" s="1">
        <v>0.05</v>
      </c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3">
      <c r="A6" s="12">
        <f t="shared" ref="A6:A24" si="0">A5-5%</f>
        <v>0.89999999999999991</v>
      </c>
      <c r="B6" s="1">
        <v>12.938479262672811</v>
      </c>
      <c r="C6" s="1">
        <v>12.294976958525346</v>
      </c>
      <c r="D6" s="1">
        <v>12.294976958525346</v>
      </c>
      <c r="E6" s="1">
        <v>12.294976958525346</v>
      </c>
      <c r="F6" s="2">
        <v>13.342073732718895</v>
      </c>
      <c r="G6" s="2">
        <v>13.342073732718895</v>
      </c>
      <c r="H6" s="2">
        <v>13.342073732718895</v>
      </c>
      <c r="I6" s="2">
        <v>12.803281105990784</v>
      </c>
      <c r="J6" s="1">
        <v>0.05</v>
      </c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x14ac:dyDescent="0.3">
      <c r="A7" s="12">
        <f t="shared" si="0"/>
        <v>0.84999999999999987</v>
      </c>
      <c r="B7" s="1">
        <v>12.467285714285714</v>
      </c>
      <c r="C7" s="1">
        <v>11.771428571428572</v>
      </c>
      <c r="D7" s="1">
        <v>11.771428571428572</v>
      </c>
      <c r="E7" s="1">
        <v>11.771428571428572</v>
      </c>
      <c r="F7" s="2">
        <v>12.81852534562212</v>
      </c>
      <c r="G7" s="2">
        <v>12.81852534562212</v>
      </c>
      <c r="H7" s="2">
        <v>12.81852534562212</v>
      </c>
      <c r="I7" s="2">
        <v>12.698571428571428</v>
      </c>
      <c r="J7" s="1">
        <v>0.05</v>
      </c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3">
      <c r="A8" s="12">
        <f t="shared" si="0"/>
        <v>0.79999999999999982</v>
      </c>
      <c r="B8" s="1">
        <v>11.996092165898618</v>
      </c>
      <c r="C8" s="1">
        <v>11.771428571428572</v>
      </c>
      <c r="D8" s="1">
        <v>11.771428571428572</v>
      </c>
      <c r="E8" s="1">
        <v>11.771428571428572</v>
      </c>
      <c r="F8" s="2">
        <v>12.294976958525346</v>
      </c>
      <c r="G8" s="2">
        <v>12.294976958525346</v>
      </c>
      <c r="H8" s="2">
        <v>12.294976958525346</v>
      </c>
      <c r="I8" s="2">
        <v>12.698571428571428</v>
      </c>
      <c r="J8" s="1">
        <v>0.05</v>
      </c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x14ac:dyDescent="0.3">
      <c r="A9" s="12">
        <f t="shared" si="0"/>
        <v>0.74999999999999978</v>
      </c>
      <c r="B9" s="1">
        <v>11.52489861751152</v>
      </c>
      <c r="C9" s="1">
        <v>11.771428571428572</v>
      </c>
      <c r="D9" s="1">
        <v>11.771428571428572</v>
      </c>
      <c r="E9" s="1">
        <v>11.771428571428572</v>
      </c>
      <c r="F9" s="2">
        <v>11.771428571428572</v>
      </c>
      <c r="G9" s="2">
        <v>11.771428571428572</v>
      </c>
      <c r="H9" s="2">
        <v>11.771428571428572</v>
      </c>
      <c r="I9" s="2">
        <v>12.698571428571428</v>
      </c>
      <c r="J9" s="1">
        <v>0.05</v>
      </c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x14ac:dyDescent="0.3">
      <c r="A10" s="12">
        <f t="shared" si="0"/>
        <v>0.69999999999999973</v>
      </c>
      <c r="B10" s="1">
        <v>11.053705069124424</v>
      </c>
      <c r="C10" s="1">
        <v>11.771428571428572</v>
      </c>
      <c r="D10" s="1">
        <v>11.771428571428572</v>
      </c>
      <c r="E10" s="1">
        <v>11.771428571428572</v>
      </c>
      <c r="F10" s="2">
        <v>11.771428571428572</v>
      </c>
      <c r="G10" s="2">
        <v>11.771428571428572</v>
      </c>
      <c r="H10" s="2">
        <v>11.771428571428572</v>
      </c>
      <c r="I10" s="2">
        <v>12.698571428571428</v>
      </c>
      <c r="J10" s="1">
        <v>0.05</v>
      </c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3">
      <c r="A11" s="12">
        <f t="shared" si="0"/>
        <v>0.64999999999999969</v>
      </c>
      <c r="B11" s="1">
        <v>11.053705069124424</v>
      </c>
      <c r="C11" s="1">
        <v>11.771428571428572</v>
      </c>
      <c r="D11" s="1">
        <v>11.771428571428572</v>
      </c>
      <c r="E11" s="1">
        <v>11.771428571428572</v>
      </c>
      <c r="F11" s="2">
        <v>11.771428571428572</v>
      </c>
      <c r="G11" s="2">
        <v>11.771428571428572</v>
      </c>
      <c r="H11" s="2">
        <v>11.771428571428572</v>
      </c>
      <c r="I11" s="2">
        <v>12.698571428571428</v>
      </c>
      <c r="J11" s="1">
        <v>0.05</v>
      </c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3">
      <c r="A12" s="12">
        <f t="shared" si="0"/>
        <v>0.59999999999999964</v>
      </c>
      <c r="B12" s="1">
        <v>11.053705069124424</v>
      </c>
      <c r="C12" s="1">
        <v>11.771428571428572</v>
      </c>
      <c r="D12" s="1">
        <v>11.771428571428572</v>
      </c>
      <c r="E12" s="1">
        <v>11.771428571428572</v>
      </c>
      <c r="F12" s="2">
        <v>11.771428571428572</v>
      </c>
      <c r="G12" s="2">
        <v>11.771428571428572</v>
      </c>
      <c r="H12" s="2">
        <v>11.771428571428572</v>
      </c>
      <c r="I12" s="2">
        <v>12.698571428571428</v>
      </c>
      <c r="J12" s="1">
        <v>0.05</v>
      </c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3">
      <c r="A13" s="12">
        <f t="shared" si="0"/>
        <v>0.5499999999999996</v>
      </c>
      <c r="B13" s="1">
        <v>10.844285714285714</v>
      </c>
      <c r="C13" s="1">
        <v>11.771428571428572</v>
      </c>
      <c r="D13" s="1">
        <v>11.771428571428572</v>
      </c>
      <c r="E13" s="1">
        <v>11.771428571428572</v>
      </c>
      <c r="F13" s="2">
        <v>11.771428571428572</v>
      </c>
      <c r="G13" s="2">
        <v>11.771428571428572</v>
      </c>
      <c r="H13" s="2">
        <v>11.771428571428572</v>
      </c>
      <c r="I13" s="2">
        <v>12.698571428571428</v>
      </c>
      <c r="J13" s="1">
        <v>0.05</v>
      </c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3">
      <c r="A14" s="12">
        <f t="shared" si="0"/>
        <v>0.49999999999999961</v>
      </c>
      <c r="B14" s="1">
        <v>10.844285714285714</v>
      </c>
      <c r="C14" s="1">
        <v>11.771428571428572</v>
      </c>
      <c r="D14" s="1">
        <v>11.771428571428572</v>
      </c>
      <c r="E14" s="1">
        <v>11.771428571428572</v>
      </c>
      <c r="F14" s="2">
        <v>11.771428571428572</v>
      </c>
      <c r="G14" s="2">
        <v>11.771428571428572</v>
      </c>
      <c r="H14" s="2">
        <v>11.771428571428572</v>
      </c>
      <c r="I14" s="2">
        <v>12.698571428571428</v>
      </c>
      <c r="J14" s="1">
        <v>0.05</v>
      </c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3">
      <c r="A15" s="12">
        <f t="shared" si="0"/>
        <v>0.44999999999999962</v>
      </c>
      <c r="B15" s="1">
        <v>10.844285714285714</v>
      </c>
      <c r="C15" s="1">
        <v>11.771428571428572</v>
      </c>
      <c r="D15" s="1">
        <v>11.771428571428572</v>
      </c>
      <c r="E15" s="1">
        <v>11.771428571428572</v>
      </c>
      <c r="F15" s="2">
        <v>11.771428571428572</v>
      </c>
      <c r="G15" s="2">
        <v>11.771428571428572</v>
      </c>
      <c r="H15" s="2">
        <v>11.771428571428572</v>
      </c>
      <c r="I15" s="2">
        <v>12.698571428571428</v>
      </c>
      <c r="J15" s="1">
        <v>0.05</v>
      </c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3">
      <c r="A16" s="12">
        <f t="shared" si="0"/>
        <v>0.39999999999999963</v>
      </c>
      <c r="B16" s="1">
        <v>10.844285714285714</v>
      </c>
      <c r="C16" s="1">
        <v>11.771428571428572</v>
      </c>
      <c r="D16" s="1">
        <v>11.771428571428572</v>
      </c>
      <c r="E16" s="1">
        <v>11.771428571428572</v>
      </c>
      <c r="F16" s="2">
        <v>11.771428571428572</v>
      </c>
      <c r="G16" s="2">
        <v>11.771428571428572</v>
      </c>
      <c r="H16" s="2">
        <v>11.771428571428572</v>
      </c>
      <c r="I16" s="2">
        <v>12.698571428571428</v>
      </c>
      <c r="J16" s="1">
        <v>0.05</v>
      </c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3">
      <c r="A17" s="12">
        <f t="shared" si="0"/>
        <v>0.34999999999999964</v>
      </c>
      <c r="B17" s="1">
        <v>10.844285714285714</v>
      </c>
      <c r="C17" s="1">
        <v>11.771428571428572</v>
      </c>
      <c r="D17" s="1">
        <v>11.771428571428572</v>
      </c>
      <c r="E17" s="1">
        <v>11.771428571428572</v>
      </c>
      <c r="F17" s="2">
        <v>11.771428571428572</v>
      </c>
      <c r="G17" s="2">
        <v>11.771428571428572</v>
      </c>
      <c r="H17" s="2">
        <v>11.771428571428572</v>
      </c>
      <c r="I17" s="2">
        <v>12.698571428571428</v>
      </c>
      <c r="J17" s="1">
        <v>0.05</v>
      </c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3">
      <c r="A18" s="12">
        <f t="shared" si="0"/>
        <v>0.29999999999999966</v>
      </c>
      <c r="B18" s="1">
        <v>10.844285714285714</v>
      </c>
      <c r="C18" s="1">
        <v>11.771428571428572</v>
      </c>
      <c r="D18" s="1">
        <v>11.771428571428572</v>
      </c>
      <c r="E18" s="1">
        <v>11.771428571428572</v>
      </c>
      <c r="F18" s="2">
        <v>11.771428571428572</v>
      </c>
      <c r="G18" s="2">
        <v>11.771428571428572</v>
      </c>
      <c r="H18" s="2">
        <v>11.771428571428572</v>
      </c>
      <c r="I18" s="2">
        <v>12.698571428571428</v>
      </c>
      <c r="J18" s="1">
        <v>0.05</v>
      </c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3">
      <c r="A19" s="12">
        <f t="shared" si="0"/>
        <v>0.24999999999999967</v>
      </c>
      <c r="B19" s="1">
        <v>10.844285714285714</v>
      </c>
      <c r="C19" s="1">
        <v>11.771428571428572</v>
      </c>
      <c r="D19" s="1">
        <v>11.771428571428572</v>
      </c>
      <c r="E19" s="1">
        <v>11.771428571428572</v>
      </c>
      <c r="F19" s="2">
        <v>11.771428571428572</v>
      </c>
      <c r="G19" s="2">
        <v>11.771428571428572</v>
      </c>
      <c r="H19" s="2">
        <v>11.771428571428572</v>
      </c>
      <c r="I19" s="2">
        <v>12.698571428571428</v>
      </c>
      <c r="J19" s="1">
        <v>0.05</v>
      </c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3">
      <c r="A20" s="12">
        <f t="shared" si="0"/>
        <v>0.19999999999999968</v>
      </c>
      <c r="B20" s="1">
        <v>10.844285714285714</v>
      </c>
      <c r="C20" s="1">
        <v>11.771428571428572</v>
      </c>
      <c r="D20" s="1">
        <v>11.771428571428572</v>
      </c>
      <c r="E20" s="1">
        <v>11.771428571428572</v>
      </c>
      <c r="F20" s="2">
        <v>11.771428571428572</v>
      </c>
      <c r="G20" s="2">
        <v>11.771428571428572</v>
      </c>
      <c r="H20" s="2">
        <v>11.771428571428572</v>
      </c>
      <c r="I20" s="2">
        <v>12.698571428571428</v>
      </c>
      <c r="J20" s="1">
        <v>0.05</v>
      </c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3">
      <c r="A21" s="12">
        <f t="shared" si="0"/>
        <v>0.14999999999999969</v>
      </c>
      <c r="B21" s="1">
        <v>10.844285714285714</v>
      </c>
      <c r="C21" s="1">
        <v>11.771428571428572</v>
      </c>
      <c r="D21" s="1">
        <v>11.771428571428572</v>
      </c>
      <c r="E21" s="1">
        <v>11.771428571428572</v>
      </c>
      <c r="F21" s="2">
        <v>11.771428571428572</v>
      </c>
      <c r="G21" s="2">
        <v>11.771428571428572</v>
      </c>
      <c r="H21" s="2">
        <v>11.771428571428572</v>
      </c>
      <c r="I21" s="2">
        <v>12.698571428571428</v>
      </c>
      <c r="J21" s="1">
        <v>0.05</v>
      </c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3">
      <c r="A22" s="12">
        <f t="shared" si="0"/>
        <v>9.9999999999999686E-2</v>
      </c>
      <c r="B22" s="1">
        <v>10.844285714285714</v>
      </c>
      <c r="C22" s="1">
        <v>11.771428571428572</v>
      </c>
      <c r="D22" s="1">
        <v>11.771428571428572</v>
      </c>
      <c r="E22" s="1">
        <v>11.771428571428572</v>
      </c>
      <c r="F22" s="2">
        <v>11.771428571428572</v>
      </c>
      <c r="G22" s="2">
        <v>11.771428571428572</v>
      </c>
      <c r="H22" s="2">
        <v>11.771428571428572</v>
      </c>
      <c r="I22" s="2">
        <v>12.698571428571428</v>
      </c>
      <c r="J22" s="1">
        <v>0.05</v>
      </c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3">
      <c r="A23" s="12">
        <f t="shared" si="0"/>
        <v>4.9999999999999684E-2</v>
      </c>
      <c r="B23" s="1">
        <v>10.844285714285714</v>
      </c>
      <c r="C23" s="1">
        <v>11.771428571428572</v>
      </c>
      <c r="D23" s="1">
        <v>11.771428571428572</v>
      </c>
      <c r="E23" s="1">
        <v>11.771428571428572</v>
      </c>
      <c r="F23" s="2">
        <v>11.771428571428572</v>
      </c>
      <c r="G23" s="2">
        <v>11.771428571428572</v>
      </c>
      <c r="H23" s="2">
        <v>11.771428571428572</v>
      </c>
      <c r="I23" s="2">
        <v>12.698571428571428</v>
      </c>
      <c r="J23" s="1">
        <v>0.05</v>
      </c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3">
      <c r="A24" s="12">
        <f t="shared" si="0"/>
        <v>-3.1918911957973251E-16</v>
      </c>
      <c r="B24" s="1">
        <v>10.844285714285714</v>
      </c>
      <c r="C24" s="1">
        <v>11.771428571428572</v>
      </c>
      <c r="D24" s="1">
        <v>11.771428571428572</v>
      </c>
      <c r="E24" s="1">
        <v>11.771428571428572</v>
      </c>
      <c r="F24" s="2">
        <v>11.771428571428572</v>
      </c>
      <c r="G24" s="2">
        <v>11.771428571428572</v>
      </c>
      <c r="H24" s="2">
        <v>11.771428571428572</v>
      </c>
      <c r="I24" s="2">
        <v>12.698571428571428</v>
      </c>
      <c r="J24" s="5">
        <v>2.5000000000000001E-2</v>
      </c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3">
      <c r="F25" s="6"/>
      <c r="G25" s="6"/>
      <c r="H25" s="6"/>
      <c r="I25" s="6"/>
    </row>
    <row r="26" spans="1:20" x14ac:dyDescent="0.3">
      <c r="A26" t="s">
        <v>11</v>
      </c>
      <c r="B26" s="1">
        <f>AVERAGE(B4:B24)</f>
        <v>12.099336405529955</v>
      </c>
      <c r="C26" s="1">
        <f>AVERAGE(C4:C24)</f>
        <v>12.621290322580645</v>
      </c>
      <c r="D26" s="1">
        <f t="shared" ref="D26:I26" si="1">AVERAGE(D4:D24)</f>
        <v>12.621290322580645</v>
      </c>
      <c r="E26" s="1">
        <f t="shared" si="1"/>
        <v>12.621290322580645</v>
      </c>
      <c r="F26" s="2">
        <f t="shared" si="1"/>
        <v>12.770875576036868</v>
      </c>
      <c r="G26" s="2">
        <f t="shared" si="1"/>
        <v>12.770875576036868</v>
      </c>
      <c r="H26" s="2">
        <f t="shared" si="1"/>
        <v>12.770875576036868</v>
      </c>
      <c r="I26" s="2">
        <f t="shared" si="1"/>
        <v>13.419976958525345</v>
      </c>
      <c r="J26" s="1"/>
    </row>
    <row r="27" spans="1:20" x14ac:dyDescent="0.3">
      <c r="A27" t="s">
        <v>18</v>
      </c>
      <c r="B27" s="1">
        <f>SUMPRODUCT(B4:B24,$J4:$J24)</f>
        <v>11.757108294930875</v>
      </c>
      <c r="C27" s="1">
        <f t="shared" ref="C27:H27" si="2">SUMPRODUCT(C4:C24,$J4:$J24)</f>
        <v>12.29613824884793</v>
      </c>
      <c r="D27" s="1">
        <f t="shared" si="2"/>
        <v>12.29613824884793</v>
      </c>
      <c r="E27" s="1">
        <f t="shared" si="2"/>
        <v>12.29613824884793</v>
      </c>
      <c r="F27" s="2">
        <f t="shared" si="2"/>
        <v>12.453202764976963</v>
      </c>
      <c r="G27" s="2">
        <f t="shared" si="2"/>
        <v>12.453202764976963</v>
      </c>
      <c r="H27" s="2">
        <f t="shared" si="2"/>
        <v>12.453202764976963</v>
      </c>
      <c r="I27" s="2">
        <f>SUMPRODUCT(I4:I24,$J4:$J24)</f>
        <v>13.125737557603683</v>
      </c>
      <c r="J27" s="1"/>
    </row>
    <row r="28" spans="1:20" x14ac:dyDescent="0.3">
      <c r="A28" t="s">
        <v>19</v>
      </c>
      <c r="B28" s="1">
        <f>B6-B22</f>
        <v>2.0941935483870964</v>
      </c>
      <c r="C28" s="1">
        <f t="shared" ref="C28:I28" si="3">C6-C22</f>
        <v>0.52354838709677409</v>
      </c>
      <c r="D28" s="1">
        <f t="shared" si="3"/>
        <v>0.52354838709677409</v>
      </c>
      <c r="E28" s="1">
        <f t="shared" si="3"/>
        <v>0.52354838709677409</v>
      </c>
      <c r="F28" s="2">
        <f>F6-F22</f>
        <v>1.5706451612903223</v>
      </c>
      <c r="G28" s="2">
        <f t="shared" si="3"/>
        <v>1.5706451612903223</v>
      </c>
      <c r="H28" s="2">
        <f t="shared" si="3"/>
        <v>1.5706451612903223</v>
      </c>
      <c r="I28" s="2">
        <f t="shared" si="3"/>
        <v>0.10470967741935588</v>
      </c>
      <c r="J28" s="1"/>
    </row>
    <row r="29" spans="1:20" x14ac:dyDescent="0.3">
      <c r="A29" t="s">
        <v>1</v>
      </c>
      <c r="B29" s="1">
        <f>B4-B24</f>
        <v>16.199225806451611</v>
      </c>
      <c r="C29" s="1">
        <f t="shared" ref="C29:I29" si="4">C4-C24</f>
        <v>14.705806451612901</v>
      </c>
      <c r="D29" s="1">
        <f t="shared" si="4"/>
        <v>14.705806451612901</v>
      </c>
      <c r="E29" s="1">
        <f t="shared" si="4"/>
        <v>14.705806451612901</v>
      </c>
      <c r="F29" s="2">
        <f t="shared" si="4"/>
        <v>14.705806451612901</v>
      </c>
      <c r="G29" s="2">
        <f t="shared" si="4"/>
        <v>14.705806451612901</v>
      </c>
      <c r="H29" s="2">
        <f t="shared" si="4"/>
        <v>14.705806451612901</v>
      </c>
      <c r="I29" s="2">
        <f t="shared" si="4"/>
        <v>13.212387096774192</v>
      </c>
      <c r="J29" s="1"/>
    </row>
    <row r="30" spans="1:20" x14ac:dyDescent="0.3">
      <c r="A30" t="s">
        <v>2</v>
      </c>
      <c r="B30" s="1">
        <f>_xlfn.STDEV.P(B4:B24)</f>
        <v>3.4785748386713737</v>
      </c>
      <c r="C30" s="1">
        <f t="shared" ref="C30:I30" si="5">_xlfn.STDEV.P(C4:C24)</f>
        <v>3.1488460035023427</v>
      </c>
      <c r="D30" s="1">
        <f t="shared" si="5"/>
        <v>3.1488460035023427</v>
      </c>
      <c r="E30" s="1">
        <f t="shared" si="5"/>
        <v>3.1488460035023427</v>
      </c>
      <c r="F30" s="2">
        <f t="shared" si="5"/>
        <v>3.1546572408972291</v>
      </c>
      <c r="G30" s="2">
        <f t="shared" si="5"/>
        <v>3.1546572408972291</v>
      </c>
      <c r="H30" s="2">
        <f t="shared" si="5"/>
        <v>3.1546572408972291</v>
      </c>
      <c r="I30" s="2">
        <f t="shared" si="5"/>
        <v>2.8200553261368406</v>
      </c>
    </row>
    <row r="31" spans="1:20" x14ac:dyDescent="0.3">
      <c r="F31" s="6"/>
      <c r="G31" s="6"/>
      <c r="H31" s="6"/>
      <c r="I31" s="6"/>
    </row>
    <row r="32" spans="1:20" x14ac:dyDescent="0.3">
      <c r="A32" t="s">
        <v>3</v>
      </c>
      <c r="B32" s="1">
        <f>_xlfn.PERCENTILE.INC(B4:B24,0.1)</f>
        <v>10.844285714285714</v>
      </c>
      <c r="C32" s="1">
        <f t="shared" ref="C32:I32" si="6">_xlfn.PERCENTILE.INC(C4:C24,0.1)</f>
        <v>11.771428571428572</v>
      </c>
      <c r="D32" s="1">
        <f t="shared" si="6"/>
        <v>11.771428571428572</v>
      </c>
      <c r="E32" s="1">
        <f t="shared" si="6"/>
        <v>11.771428571428572</v>
      </c>
      <c r="F32" s="2">
        <f>_xlfn.PERCENTILE.INC(F4:F24,0.1)</f>
        <v>11.771428571428572</v>
      </c>
      <c r="G32" s="2">
        <f t="shared" si="6"/>
        <v>11.771428571428572</v>
      </c>
      <c r="H32" s="2">
        <f t="shared" si="6"/>
        <v>11.771428571428572</v>
      </c>
      <c r="I32" s="2">
        <f t="shared" si="6"/>
        <v>12.698571428571428</v>
      </c>
    </row>
    <row r="33" spans="1:9" x14ac:dyDescent="0.3">
      <c r="A33" t="s">
        <v>4</v>
      </c>
      <c r="B33" s="1">
        <f>_xlfn.PERCENTILE.INC(B4:B24,0.25)</f>
        <v>10.844285714285714</v>
      </c>
      <c r="C33" s="1">
        <f t="shared" ref="C33:I33" si="7">_xlfn.PERCENTILE.INC(C4:C24,0.25)</f>
        <v>11.771428571428572</v>
      </c>
      <c r="D33" s="1">
        <f t="shared" si="7"/>
        <v>11.771428571428572</v>
      </c>
      <c r="E33" s="1">
        <f t="shared" si="7"/>
        <v>11.771428571428572</v>
      </c>
      <c r="F33" s="2">
        <f t="shared" si="7"/>
        <v>11.771428571428572</v>
      </c>
      <c r="G33" s="2">
        <f t="shared" si="7"/>
        <v>11.771428571428572</v>
      </c>
      <c r="H33" s="2">
        <f t="shared" si="7"/>
        <v>11.771428571428572</v>
      </c>
      <c r="I33" s="2">
        <f t="shared" si="7"/>
        <v>12.698571428571428</v>
      </c>
    </row>
    <row r="34" spans="1:9" x14ac:dyDescent="0.3">
      <c r="A34" t="s">
        <v>5</v>
      </c>
      <c r="B34" s="1">
        <f>_xlfn.PERCENTILE.INC(B4:B24,0.5)</f>
        <v>10.844285714285714</v>
      </c>
      <c r="C34" s="1">
        <f t="shared" ref="C34:I34" si="8">_xlfn.PERCENTILE.INC(C4:C24,0.5)</f>
        <v>11.771428571428572</v>
      </c>
      <c r="D34" s="1">
        <f t="shared" si="8"/>
        <v>11.771428571428572</v>
      </c>
      <c r="E34" s="1">
        <f t="shared" si="8"/>
        <v>11.771428571428572</v>
      </c>
      <c r="F34" s="2">
        <f>_xlfn.PERCENTILE.INC(F4:F24,0.5)</f>
        <v>11.771428571428572</v>
      </c>
      <c r="G34" s="2">
        <f t="shared" si="8"/>
        <v>11.771428571428572</v>
      </c>
      <c r="H34" s="2">
        <f t="shared" si="8"/>
        <v>11.771428571428572</v>
      </c>
      <c r="I34" s="2">
        <f t="shared" si="8"/>
        <v>12.698571428571428</v>
      </c>
    </row>
    <row r="35" spans="1:9" x14ac:dyDescent="0.3">
      <c r="A35" t="s">
        <v>23</v>
      </c>
      <c r="B35" s="1">
        <f>_xlfn.PERCENTILE.INC(B4:B24,0.75)</f>
        <v>11.52489861751152</v>
      </c>
      <c r="C35" s="1">
        <f t="shared" ref="C35:I35" si="9">_xlfn.PERCENTILE.INC(C4:C24,0.75)</f>
        <v>11.771428571428572</v>
      </c>
      <c r="D35" s="1">
        <f t="shared" si="9"/>
        <v>11.771428571428572</v>
      </c>
      <c r="E35" s="1">
        <f t="shared" si="9"/>
        <v>11.771428571428572</v>
      </c>
      <c r="F35" s="2">
        <f t="shared" si="9"/>
        <v>11.771428571428572</v>
      </c>
      <c r="G35" s="2">
        <f t="shared" si="9"/>
        <v>11.771428571428572</v>
      </c>
      <c r="H35" s="2">
        <f t="shared" si="9"/>
        <v>11.771428571428572</v>
      </c>
      <c r="I35" s="2">
        <f t="shared" si="9"/>
        <v>12.698571428571428</v>
      </c>
    </row>
    <row r="36" spans="1:9" x14ac:dyDescent="0.3">
      <c r="A36" t="s">
        <v>6</v>
      </c>
      <c r="B36" s="1">
        <f>B35-B33</f>
        <v>0.68061290322580525</v>
      </c>
      <c r="C36" s="1">
        <f t="shared" ref="C36:I36" si="10">C35-C33</f>
        <v>0</v>
      </c>
      <c r="D36" s="1">
        <f t="shared" si="10"/>
        <v>0</v>
      </c>
      <c r="E36" s="1">
        <f t="shared" si="10"/>
        <v>0</v>
      </c>
      <c r="F36" s="2">
        <f t="shared" si="10"/>
        <v>0</v>
      </c>
      <c r="G36" s="2">
        <f t="shared" si="10"/>
        <v>0</v>
      </c>
      <c r="H36" s="2">
        <f t="shared" si="10"/>
        <v>0</v>
      </c>
      <c r="I36" s="2">
        <f t="shared" si="10"/>
        <v>0</v>
      </c>
    </row>
    <row r="37" spans="1:9" x14ac:dyDescent="0.3">
      <c r="B37" s="1"/>
      <c r="C37" s="1"/>
      <c r="D37" s="1"/>
      <c r="E37" s="1"/>
      <c r="F37" s="1"/>
      <c r="G37" s="1"/>
      <c r="H37" s="1"/>
      <c r="I37" s="1"/>
    </row>
    <row r="38" spans="1:9" x14ac:dyDescent="0.3">
      <c r="A38" s="10" t="s">
        <v>25</v>
      </c>
      <c r="B38" s="1"/>
      <c r="C38" s="1"/>
      <c r="D38" s="1"/>
      <c r="E38" s="1"/>
      <c r="F38" s="1"/>
      <c r="G38" s="1"/>
      <c r="H38" s="1"/>
      <c r="I38" s="1"/>
    </row>
    <row r="39" spans="1:9" x14ac:dyDescent="0.3">
      <c r="A39" s="10" t="s">
        <v>20</v>
      </c>
      <c r="B39" s="1"/>
      <c r="C39" s="1"/>
      <c r="D39" s="1"/>
      <c r="E39" s="1"/>
      <c r="F39" s="1"/>
      <c r="G39" s="1"/>
      <c r="H39" s="1"/>
      <c r="I39" s="1"/>
    </row>
    <row r="40" spans="1:9" ht="15.6" x14ac:dyDescent="0.3">
      <c r="A40" s="10" t="s">
        <v>26</v>
      </c>
    </row>
    <row r="41" spans="1:9" ht="15.6" x14ac:dyDescent="0.35">
      <c r="A41" t="s">
        <v>27</v>
      </c>
    </row>
    <row r="42" spans="1:9" x14ac:dyDescent="0.3">
      <c r="A42" s="10" t="s">
        <v>28</v>
      </c>
    </row>
    <row r="43" spans="1:9" x14ac:dyDescent="0.3">
      <c r="A43" s="10" t="s">
        <v>29</v>
      </c>
    </row>
    <row r="44" spans="1:9" x14ac:dyDescent="0.3">
      <c r="A44" s="10" t="s">
        <v>30</v>
      </c>
    </row>
  </sheetData>
  <mergeCells count="2">
    <mergeCell ref="B1:E1"/>
    <mergeCell ref="F1:I1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4E923-373C-4803-A35B-BB8AF5D89DA5}">
  <dimension ref="A1:T44"/>
  <sheetViews>
    <sheetView zoomScale="85" zoomScaleNormal="85" workbookViewId="0">
      <selection activeCell="B3" sqref="B3:I3"/>
    </sheetView>
  </sheetViews>
  <sheetFormatPr baseColWidth="10" defaultRowHeight="14.4" x14ac:dyDescent="0.3"/>
  <cols>
    <col min="1" max="1" width="36" bestFit="1" customWidth="1"/>
    <col min="2" max="5" width="18.33203125" bestFit="1" customWidth="1"/>
    <col min="6" max="9" width="21" bestFit="1" customWidth="1"/>
    <col min="10" max="10" width="19.6640625" bestFit="1" customWidth="1"/>
  </cols>
  <sheetData>
    <row r="1" spans="1:20" x14ac:dyDescent="0.3">
      <c r="A1" s="3" t="s">
        <v>8</v>
      </c>
      <c r="B1" s="13" t="s">
        <v>12</v>
      </c>
      <c r="C1" s="13"/>
      <c r="D1" s="13"/>
      <c r="E1" s="13"/>
      <c r="F1" s="13" t="s">
        <v>13</v>
      </c>
      <c r="G1" s="13"/>
      <c r="H1" s="13"/>
      <c r="I1" s="13"/>
    </row>
    <row r="2" spans="1:20" ht="15.6" x14ac:dyDescent="0.35">
      <c r="B2" s="9" t="s">
        <v>14</v>
      </c>
      <c r="C2" s="9" t="s">
        <v>15</v>
      </c>
      <c r="D2" s="9" t="s">
        <v>16</v>
      </c>
      <c r="E2" s="9" t="s">
        <v>17</v>
      </c>
      <c r="F2" s="9" t="s">
        <v>14</v>
      </c>
      <c r="G2" s="9" t="s">
        <v>15</v>
      </c>
      <c r="H2" s="9" t="s">
        <v>16</v>
      </c>
      <c r="I2" s="9" t="s">
        <v>17</v>
      </c>
    </row>
    <row r="3" spans="1:20" x14ac:dyDescent="0.3">
      <c r="A3" s="3" t="s">
        <v>24</v>
      </c>
      <c r="B3" s="3"/>
      <c r="C3" s="3"/>
      <c r="D3" s="3"/>
      <c r="E3" s="3"/>
      <c r="F3" s="11"/>
      <c r="G3" s="11"/>
      <c r="H3" s="11"/>
      <c r="I3" s="11"/>
      <c r="J3" s="4" t="s">
        <v>0</v>
      </c>
    </row>
    <row r="4" spans="1:20" x14ac:dyDescent="0.3">
      <c r="A4" s="12">
        <v>1</v>
      </c>
      <c r="B4" s="1">
        <v>45.639299539170516</v>
      </c>
      <c r="C4" s="1">
        <v>24.563087557603687</v>
      </c>
      <c r="D4" s="1">
        <v>24.563087557603687</v>
      </c>
      <c r="E4" s="1">
        <v>20.75526267281106</v>
      </c>
      <c r="F4" s="7">
        <v>611.83828571428558</v>
      </c>
      <c r="G4" s="7">
        <v>614.61971428571417</v>
      </c>
      <c r="H4" s="7">
        <v>614.61971428571417</v>
      </c>
      <c r="I4" s="7">
        <v>618.32828571428558</v>
      </c>
      <c r="J4" s="5">
        <v>2.5000000000000001E-2</v>
      </c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x14ac:dyDescent="0.3">
      <c r="A5" s="12">
        <f>A4-5%</f>
        <v>0.95</v>
      </c>
      <c r="B5" s="1">
        <v>16.273944700460831</v>
      </c>
      <c r="C5" s="1">
        <v>16.028339170506914</v>
      </c>
      <c r="D5" s="1">
        <v>16.028339170506914</v>
      </c>
      <c r="E5" s="1">
        <v>15.782733640552998</v>
      </c>
      <c r="F5" s="7">
        <v>325.21622635944686</v>
      </c>
      <c r="G5" s="7">
        <v>274.25601880184325</v>
      </c>
      <c r="H5" s="7">
        <v>274.25601880184325</v>
      </c>
      <c r="I5" s="7">
        <v>206.30907539170497</v>
      </c>
      <c r="J5" s="1">
        <v>0.05</v>
      </c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3">
      <c r="A6" s="12">
        <f t="shared" ref="A6:A24" si="0">A5-5%</f>
        <v>0.89999999999999991</v>
      </c>
      <c r="B6" s="1">
        <v>14.808009216589863</v>
      </c>
      <c r="C6" s="1">
        <v>14.415810138248849</v>
      </c>
      <c r="D6" s="1">
        <v>14.415810138248849</v>
      </c>
      <c r="E6" s="1">
        <v>14.023611059907834</v>
      </c>
      <c r="F6" s="7">
        <v>81.373872811059911</v>
      </c>
      <c r="G6" s="7">
        <v>39.18963686635945</v>
      </c>
      <c r="H6" s="7">
        <v>39.18963686635945</v>
      </c>
      <c r="I6" s="7">
        <v>33.232595391705075</v>
      </c>
      <c r="J6" s="1">
        <v>0.05</v>
      </c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x14ac:dyDescent="0.3">
      <c r="A7" s="12">
        <f t="shared" si="0"/>
        <v>0.84999999999999987</v>
      </c>
      <c r="B7" s="1">
        <v>13.970331797235024</v>
      </c>
      <c r="C7" s="1">
        <v>13.494364976958524</v>
      </c>
      <c r="D7" s="1">
        <v>13.494364976958524</v>
      </c>
      <c r="E7" s="1">
        <v>13.625714285714286</v>
      </c>
      <c r="F7" s="7">
        <v>29.008388940092168</v>
      </c>
      <c r="G7" s="7">
        <v>28.025107834101384</v>
      </c>
      <c r="H7" s="7">
        <v>28.025107834101384</v>
      </c>
      <c r="I7" s="7">
        <v>27.158814746543779</v>
      </c>
      <c r="J7" s="1">
        <v>0.05</v>
      </c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3">
      <c r="A8" s="12">
        <f t="shared" si="0"/>
        <v>0.79999999999999982</v>
      </c>
      <c r="B8" s="1">
        <v>13.132654377880185</v>
      </c>
      <c r="C8" s="1">
        <v>12.698571428571428</v>
      </c>
      <c r="D8" s="1">
        <v>12.698571428571428</v>
      </c>
      <c r="E8" s="1">
        <v>13.625714285714286</v>
      </c>
      <c r="F8" s="7">
        <v>23.283963133640551</v>
      </c>
      <c r="G8" s="7">
        <v>22.021430414746543</v>
      </c>
      <c r="H8" s="7">
        <v>22.021430414746543</v>
      </c>
      <c r="I8" s="7">
        <v>23.824285714285715</v>
      </c>
      <c r="J8" s="1">
        <v>0.05</v>
      </c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x14ac:dyDescent="0.3">
      <c r="A9" s="12">
        <f t="shared" si="0"/>
        <v>0.74999999999999978</v>
      </c>
      <c r="B9" s="1">
        <v>12.294976958525346</v>
      </c>
      <c r="C9" s="1">
        <v>12.698571428571428</v>
      </c>
      <c r="D9" s="1">
        <v>12.698571428571428</v>
      </c>
      <c r="E9" s="1">
        <v>13.625714285714286</v>
      </c>
      <c r="F9" s="7">
        <v>20.161447004608291</v>
      </c>
      <c r="G9" s="7">
        <v>20.429843317972352</v>
      </c>
      <c r="H9" s="7">
        <v>20.429843317972352</v>
      </c>
      <c r="I9" s="7">
        <v>23.824285714285715</v>
      </c>
      <c r="J9" s="1">
        <v>0.05</v>
      </c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x14ac:dyDescent="0.3">
      <c r="A10" s="12">
        <f t="shared" si="0"/>
        <v>0.69999999999999973</v>
      </c>
      <c r="B10" s="1">
        <v>12.294976958525346</v>
      </c>
      <c r="C10" s="1">
        <v>12.698571428571428</v>
      </c>
      <c r="D10" s="1">
        <v>12.698571428571428</v>
      </c>
      <c r="E10" s="1">
        <v>13.625714285714286</v>
      </c>
      <c r="F10" s="7">
        <v>18.82116313364055</v>
      </c>
      <c r="G10" s="7">
        <v>20.115714285714287</v>
      </c>
      <c r="H10" s="7">
        <v>20.115714285714287</v>
      </c>
      <c r="I10" s="7">
        <v>23.824285714285715</v>
      </c>
      <c r="J10" s="1">
        <v>0.05</v>
      </c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3">
      <c r="A11" s="12">
        <f t="shared" si="0"/>
        <v>0.64999999999999969</v>
      </c>
      <c r="B11" s="1">
        <v>11.771428571428572</v>
      </c>
      <c r="C11" s="1">
        <v>12.698571428571428</v>
      </c>
      <c r="D11" s="1">
        <v>12.698571428571428</v>
      </c>
      <c r="E11" s="1">
        <v>13.625714285714286</v>
      </c>
      <c r="F11" s="7">
        <v>18.486092165898615</v>
      </c>
      <c r="G11" s="7">
        <v>20.115714285714287</v>
      </c>
      <c r="H11" s="7">
        <v>20.115714285714287</v>
      </c>
      <c r="I11" s="7">
        <v>23.824285714285715</v>
      </c>
      <c r="J11" s="1">
        <v>0.05</v>
      </c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3">
      <c r="A12" s="12">
        <f t="shared" si="0"/>
        <v>0.59999999999999964</v>
      </c>
      <c r="B12" s="1">
        <v>11.771428571428572</v>
      </c>
      <c r="C12" s="1">
        <v>12.698571428571428</v>
      </c>
      <c r="D12" s="1">
        <v>12.698571428571428</v>
      </c>
      <c r="E12" s="1">
        <v>13.625714285714286</v>
      </c>
      <c r="F12" s="7">
        <v>17.815950230414746</v>
      </c>
      <c r="G12" s="7">
        <v>20.115714285714287</v>
      </c>
      <c r="H12" s="7">
        <v>20.115714285714287</v>
      </c>
      <c r="I12" s="7">
        <v>23.824285714285715</v>
      </c>
      <c r="J12" s="1">
        <v>0.05</v>
      </c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3">
      <c r="A13" s="12">
        <f t="shared" si="0"/>
        <v>0.5499999999999996</v>
      </c>
      <c r="B13" s="1">
        <v>11.771428571428572</v>
      </c>
      <c r="C13" s="1">
        <v>12.698571428571428</v>
      </c>
      <c r="D13" s="1">
        <v>12.698571428571428</v>
      </c>
      <c r="E13" s="1">
        <v>13.625714285714286</v>
      </c>
      <c r="F13" s="7">
        <v>17.334285714285713</v>
      </c>
      <c r="G13" s="7">
        <v>20.115714285714287</v>
      </c>
      <c r="H13" s="7">
        <v>20.115714285714287</v>
      </c>
      <c r="I13" s="7">
        <v>23.824285714285715</v>
      </c>
      <c r="J13" s="1">
        <v>0.05</v>
      </c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3">
      <c r="A14" s="12">
        <f t="shared" si="0"/>
        <v>0.49999999999999961</v>
      </c>
      <c r="B14" s="1">
        <v>11.771428571428572</v>
      </c>
      <c r="C14" s="1">
        <v>12.698571428571428</v>
      </c>
      <c r="D14" s="1">
        <v>12.698571428571428</v>
      </c>
      <c r="E14" s="1">
        <v>13.625714285714286</v>
      </c>
      <c r="F14" s="7">
        <v>17.334285714285713</v>
      </c>
      <c r="G14" s="7">
        <v>20.115714285714287</v>
      </c>
      <c r="H14" s="7">
        <v>20.115714285714287</v>
      </c>
      <c r="I14" s="7">
        <v>23.824285714285715</v>
      </c>
      <c r="J14" s="1">
        <v>0.05</v>
      </c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3">
      <c r="A15" s="12">
        <f t="shared" si="0"/>
        <v>0.44999999999999962</v>
      </c>
      <c r="B15" s="1">
        <v>11.771428571428572</v>
      </c>
      <c r="C15" s="1">
        <v>12.698571428571428</v>
      </c>
      <c r="D15" s="1">
        <v>12.698571428571428</v>
      </c>
      <c r="E15" s="1">
        <v>13.625714285714286</v>
      </c>
      <c r="F15" s="7">
        <v>17.334285714285713</v>
      </c>
      <c r="G15" s="7">
        <v>20.115714285714287</v>
      </c>
      <c r="H15" s="7">
        <v>20.115714285714287</v>
      </c>
      <c r="I15" s="7">
        <v>23.824285714285715</v>
      </c>
      <c r="J15" s="1">
        <v>0.05</v>
      </c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3">
      <c r="A16" s="12">
        <f t="shared" si="0"/>
        <v>0.39999999999999963</v>
      </c>
      <c r="B16" s="1">
        <v>11.771428571428572</v>
      </c>
      <c r="C16" s="1">
        <v>12.698571428571428</v>
      </c>
      <c r="D16" s="1">
        <v>12.698571428571428</v>
      </c>
      <c r="E16" s="1">
        <v>13.625714285714286</v>
      </c>
      <c r="F16" s="7">
        <v>17.334285714285713</v>
      </c>
      <c r="G16" s="7">
        <v>20.115714285714287</v>
      </c>
      <c r="H16" s="7">
        <v>20.115714285714287</v>
      </c>
      <c r="I16" s="7">
        <v>23.824285714285715</v>
      </c>
      <c r="J16" s="1">
        <v>0.05</v>
      </c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3">
      <c r="A17" s="12">
        <f t="shared" si="0"/>
        <v>0.34999999999999964</v>
      </c>
      <c r="B17" s="1">
        <v>11.771428571428572</v>
      </c>
      <c r="C17" s="1">
        <v>12.698571428571428</v>
      </c>
      <c r="D17" s="1">
        <v>12.698571428571428</v>
      </c>
      <c r="E17" s="1">
        <v>13.625714285714286</v>
      </c>
      <c r="F17" s="7">
        <v>17.334285714285713</v>
      </c>
      <c r="G17" s="7">
        <v>20.115714285714287</v>
      </c>
      <c r="H17" s="7">
        <v>20.115714285714287</v>
      </c>
      <c r="I17" s="7">
        <v>23.824285714285715</v>
      </c>
      <c r="J17" s="1">
        <v>0.05</v>
      </c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3">
      <c r="A18" s="12">
        <f t="shared" si="0"/>
        <v>0.29999999999999966</v>
      </c>
      <c r="B18" s="1">
        <v>11.771428571428572</v>
      </c>
      <c r="C18" s="1">
        <v>12.698571428571428</v>
      </c>
      <c r="D18" s="1">
        <v>12.698571428571428</v>
      </c>
      <c r="E18" s="1">
        <v>13.625714285714286</v>
      </c>
      <c r="F18" s="7">
        <v>17.334285714285713</v>
      </c>
      <c r="G18" s="7">
        <v>20.115714285714287</v>
      </c>
      <c r="H18" s="7">
        <v>20.115714285714287</v>
      </c>
      <c r="I18" s="7">
        <v>23.824285714285715</v>
      </c>
      <c r="J18" s="1">
        <v>0.05</v>
      </c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3">
      <c r="A19" s="12">
        <f t="shared" si="0"/>
        <v>0.24999999999999967</v>
      </c>
      <c r="B19" s="1">
        <v>11.771428571428572</v>
      </c>
      <c r="C19" s="1">
        <v>12.698571428571428</v>
      </c>
      <c r="D19" s="1">
        <v>12.698571428571428</v>
      </c>
      <c r="E19" s="1">
        <v>13.625714285714286</v>
      </c>
      <c r="F19" s="7">
        <v>17.334285714285713</v>
      </c>
      <c r="G19" s="7">
        <v>20.115714285714287</v>
      </c>
      <c r="H19" s="7">
        <v>20.115714285714287</v>
      </c>
      <c r="I19" s="7">
        <v>23.824285714285715</v>
      </c>
      <c r="J19" s="1">
        <v>0.05</v>
      </c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3">
      <c r="A20" s="12">
        <f t="shared" si="0"/>
        <v>0.19999999999999968</v>
      </c>
      <c r="B20" s="1">
        <v>11.771428571428572</v>
      </c>
      <c r="C20" s="1">
        <v>12.698571428571428</v>
      </c>
      <c r="D20" s="1">
        <v>12.698571428571428</v>
      </c>
      <c r="E20" s="1">
        <v>13.625714285714286</v>
      </c>
      <c r="F20" s="7">
        <v>17.334285714285713</v>
      </c>
      <c r="G20" s="7">
        <v>20.115714285714287</v>
      </c>
      <c r="H20" s="7">
        <v>20.115714285714287</v>
      </c>
      <c r="I20" s="7">
        <v>23.824285714285715</v>
      </c>
      <c r="J20" s="1">
        <v>0.05</v>
      </c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3">
      <c r="A21" s="12">
        <f t="shared" si="0"/>
        <v>0.14999999999999969</v>
      </c>
      <c r="B21" s="1">
        <v>11.771428571428572</v>
      </c>
      <c r="C21" s="1">
        <v>12.698571428571428</v>
      </c>
      <c r="D21" s="1">
        <v>12.698571428571428</v>
      </c>
      <c r="E21" s="1">
        <v>13.625714285714286</v>
      </c>
      <c r="F21" s="7">
        <v>17.334285714285713</v>
      </c>
      <c r="G21" s="7">
        <v>20.115714285714287</v>
      </c>
      <c r="H21" s="7">
        <v>20.115714285714287</v>
      </c>
      <c r="I21" s="7">
        <v>23.824285714285715</v>
      </c>
      <c r="J21" s="1">
        <v>0.05</v>
      </c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3">
      <c r="A22" s="12">
        <f t="shared" si="0"/>
        <v>9.9999999999999686E-2</v>
      </c>
      <c r="B22" s="1">
        <v>11.771428571428572</v>
      </c>
      <c r="C22" s="1">
        <v>12.698571428571428</v>
      </c>
      <c r="D22" s="1">
        <v>12.698571428571428</v>
      </c>
      <c r="E22" s="1">
        <v>13.625714285714286</v>
      </c>
      <c r="F22" s="7">
        <v>17.334285714285713</v>
      </c>
      <c r="G22" s="7">
        <v>20.115714285714287</v>
      </c>
      <c r="H22" s="7">
        <v>20.115714285714287</v>
      </c>
      <c r="I22" s="7">
        <v>23.824285714285715</v>
      </c>
      <c r="J22" s="1">
        <v>0.05</v>
      </c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3">
      <c r="A23" s="12">
        <f t="shared" si="0"/>
        <v>4.9999999999999684E-2</v>
      </c>
      <c r="B23" s="1">
        <v>11.771428571428572</v>
      </c>
      <c r="C23" s="1">
        <v>12.698571428571428</v>
      </c>
      <c r="D23" s="1">
        <v>12.698571428571428</v>
      </c>
      <c r="E23" s="1">
        <v>13.625714285714286</v>
      </c>
      <c r="F23" s="7">
        <v>17.334285714285713</v>
      </c>
      <c r="G23" s="7">
        <v>20.115714285714287</v>
      </c>
      <c r="H23" s="7">
        <v>20.115714285714287</v>
      </c>
      <c r="I23" s="7">
        <v>23.824285714285715</v>
      </c>
      <c r="J23" s="1">
        <v>0.05</v>
      </c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3">
      <c r="A24" s="12">
        <f t="shared" si="0"/>
        <v>-3.1918911957973251E-16</v>
      </c>
      <c r="B24" s="1">
        <v>11.771428571428572</v>
      </c>
      <c r="C24" s="1">
        <v>12.698571428571428</v>
      </c>
      <c r="D24" s="1">
        <v>12.698571428571428</v>
      </c>
      <c r="E24" s="1">
        <v>13.625714285714286</v>
      </c>
      <c r="F24" s="7">
        <v>17.334285714285713</v>
      </c>
      <c r="G24" s="7">
        <v>20.115714285714287</v>
      </c>
      <c r="H24" s="7">
        <v>20.115714285714287</v>
      </c>
      <c r="I24" s="7">
        <v>23.824285714285715</v>
      </c>
      <c r="J24" s="5">
        <v>2.5000000000000001E-2</v>
      </c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3">
      <c r="F25" s="8"/>
      <c r="G25" s="8"/>
      <c r="H25" s="8"/>
      <c r="I25" s="8"/>
    </row>
    <row r="26" spans="1:20" x14ac:dyDescent="0.3">
      <c r="A26" t="s">
        <v>11</v>
      </c>
      <c r="B26" s="1">
        <f>AVERAGE(B4:B24)</f>
        <v>13.962580645161298</v>
      </c>
      <c r="C26" s="1">
        <f>AVERAGE(C4:C24)</f>
        <v>13.541776958525345</v>
      </c>
      <c r="D26" s="1">
        <f t="shared" ref="D26:I26" si="1">AVERAGE(D4:D24)</f>
        <v>13.541776958525345</v>
      </c>
      <c r="E26" s="1">
        <f t="shared" si="1"/>
        <v>14.086879262672809</v>
      </c>
      <c r="F26" s="7">
        <f t="shared" si="1"/>
        <v>64.47699133640549</v>
      </c>
      <c r="G26" s="7">
        <f t="shared" si="1"/>
        <v>61.917974562212024</v>
      </c>
      <c r="H26" s="7">
        <f t="shared" si="1"/>
        <v>61.917974562212024</v>
      </c>
      <c r="I26" s="7">
        <f t="shared" si="1"/>
        <v>61.430553732718849</v>
      </c>
      <c r="J26" s="1"/>
    </row>
    <row r="27" spans="1:20" x14ac:dyDescent="0.3">
      <c r="A27" t="s">
        <v>18</v>
      </c>
      <c r="B27" s="1">
        <f>SUMPRODUCT(B4:B24,$J4:$J24)</f>
        <v>13.225441474654383</v>
      </c>
      <c r="C27" s="1">
        <f t="shared" ref="C27:H27" si="2">SUMPRODUCT(C4:C24,$J4:$J24)</f>
        <v>13.287324331797231</v>
      </c>
      <c r="D27" s="1">
        <f t="shared" si="2"/>
        <v>13.287324331797231</v>
      </c>
      <c r="E27" s="1">
        <f t="shared" si="2"/>
        <v>13.931698801843316</v>
      </c>
      <c r="F27" s="7">
        <f t="shared" si="2"/>
        <v>51.971526617511529</v>
      </c>
      <c r="G27" s="7">
        <f t="shared" si="2"/>
        <v>49.145487576036864</v>
      </c>
      <c r="H27" s="7">
        <f t="shared" si="2"/>
        <v>49.145487576036864</v>
      </c>
      <c r="I27" s="7">
        <f>SUMPRODUCT(I4:I24,$J4:$J24)</f>
        <v>48.448267133640577</v>
      </c>
      <c r="J27" s="1"/>
    </row>
    <row r="28" spans="1:20" x14ac:dyDescent="0.3">
      <c r="A28" t="s">
        <v>19</v>
      </c>
      <c r="B28" s="1">
        <f>B6-B22</f>
        <v>3.0365806451612904</v>
      </c>
      <c r="C28" s="1">
        <f t="shared" ref="C28:I28" si="3">C6-C22</f>
        <v>1.7172387096774209</v>
      </c>
      <c r="D28" s="1">
        <f t="shared" si="3"/>
        <v>1.7172387096774209</v>
      </c>
      <c r="E28" s="1">
        <f t="shared" si="3"/>
        <v>0.39789677419354774</v>
      </c>
      <c r="F28" s="7">
        <f>F6-F22</f>
        <v>64.039587096774198</v>
      </c>
      <c r="G28" s="7">
        <f t="shared" si="3"/>
        <v>19.073922580645164</v>
      </c>
      <c r="H28" s="7">
        <f t="shared" si="3"/>
        <v>19.073922580645164</v>
      </c>
      <c r="I28" s="7">
        <f t="shared" si="3"/>
        <v>9.4083096774193606</v>
      </c>
      <c r="J28" s="1"/>
    </row>
    <row r="29" spans="1:20" x14ac:dyDescent="0.3">
      <c r="A29" t="s">
        <v>1</v>
      </c>
      <c r="B29" s="1">
        <f>B4-B24</f>
        <v>33.867870967741943</v>
      </c>
      <c r="C29" s="1">
        <f t="shared" ref="C29:I29" si="4">C4-C24</f>
        <v>11.864516129032259</v>
      </c>
      <c r="D29" s="1">
        <f t="shared" si="4"/>
        <v>11.864516129032259</v>
      </c>
      <c r="E29" s="1">
        <f t="shared" si="4"/>
        <v>7.129548387096774</v>
      </c>
      <c r="F29" s="7">
        <f t="shared" si="4"/>
        <v>594.50399999999991</v>
      </c>
      <c r="G29" s="7">
        <f t="shared" si="4"/>
        <v>594.50399999999991</v>
      </c>
      <c r="H29" s="7">
        <f t="shared" si="4"/>
        <v>594.50399999999991</v>
      </c>
      <c r="I29" s="7">
        <f t="shared" si="4"/>
        <v>594.50399999999991</v>
      </c>
      <c r="J29" s="1"/>
    </row>
    <row r="30" spans="1:20" x14ac:dyDescent="0.3">
      <c r="A30" t="s">
        <v>2</v>
      </c>
      <c r="B30" s="1">
        <f>_xlfn.STDEV.P(B4:B24)</f>
        <v>7.181120680213418</v>
      </c>
      <c r="C30" s="1">
        <f t="shared" ref="C30:I30" si="5">_xlfn.STDEV.P(C4:C24)</f>
        <v>2.5866450551532867</v>
      </c>
      <c r="D30" s="1">
        <f t="shared" si="5"/>
        <v>2.5866450551532867</v>
      </c>
      <c r="E30" s="1">
        <f t="shared" si="5"/>
        <v>1.5610646350149358</v>
      </c>
      <c r="F30" s="7">
        <f t="shared" si="5"/>
        <v>139.01690222652712</v>
      </c>
      <c r="G30" s="7">
        <f t="shared" si="5"/>
        <v>134.82906207963833</v>
      </c>
      <c r="H30" s="7">
        <f t="shared" si="5"/>
        <v>134.82906207963833</v>
      </c>
      <c r="I30" s="7">
        <f t="shared" si="5"/>
        <v>130.40896853739005</v>
      </c>
    </row>
    <row r="31" spans="1:20" x14ac:dyDescent="0.3">
      <c r="F31" s="8"/>
      <c r="G31" s="8"/>
      <c r="H31" s="8"/>
      <c r="I31" s="8"/>
    </row>
    <row r="32" spans="1:20" x14ac:dyDescent="0.3">
      <c r="A32" t="s">
        <v>3</v>
      </c>
      <c r="B32" s="1">
        <f>_xlfn.PERCENTILE.INC(B4:B24,0.1)</f>
        <v>11.771428571428572</v>
      </c>
      <c r="C32" s="1">
        <f t="shared" ref="C32:I32" si="6">_xlfn.PERCENTILE.INC(C4:C24,0.1)</f>
        <v>12.698571428571428</v>
      </c>
      <c r="D32" s="1">
        <f t="shared" si="6"/>
        <v>12.698571428571428</v>
      </c>
      <c r="E32" s="1">
        <f t="shared" si="6"/>
        <v>13.625714285714286</v>
      </c>
      <c r="F32" s="7">
        <f>_xlfn.PERCENTILE.INC(F4:F24,0.1)</f>
        <v>17.334285714285713</v>
      </c>
      <c r="G32" s="7">
        <f t="shared" si="6"/>
        <v>20.115714285714287</v>
      </c>
      <c r="H32" s="7">
        <f t="shared" si="6"/>
        <v>20.115714285714287</v>
      </c>
      <c r="I32" s="7">
        <f t="shared" si="6"/>
        <v>23.824285714285715</v>
      </c>
    </row>
    <row r="33" spans="1:9" x14ac:dyDescent="0.3">
      <c r="A33" t="s">
        <v>4</v>
      </c>
      <c r="B33" s="1">
        <f>_xlfn.PERCENTILE.INC(B4:B24,0.25)</f>
        <v>11.771428571428572</v>
      </c>
      <c r="C33" s="1">
        <f t="shared" ref="C33:I33" si="7">_xlfn.PERCENTILE.INC(C4:C24,0.25)</f>
        <v>12.698571428571428</v>
      </c>
      <c r="D33" s="1">
        <f t="shared" si="7"/>
        <v>12.698571428571428</v>
      </c>
      <c r="E33" s="1">
        <f t="shared" si="7"/>
        <v>13.625714285714286</v>
      </c>
      <c r="F33" s="7">
        <f t="shared" si="7"/>
        <v>17.334285714285713</v>
      </c>
      <c r="G33" s="7">
        <f t="shared" si="7"/>
        <v>20.115714285714287</v>
      </c>
      <c r="H33" s="7">
        <f t="shared" si="7"/>
        <v>20.115714285714287</v>
      </c>
      <c r="I33" s="7">
        <f t="shared" si="7"/>
        <v>23.824285714285715</v>
      </c>
    </row>
    <row r="34" spans="1:9" x14ac:dyDescent="0.3">
      <c r="A34" t="s">
        <v>5</v>
      </c>
      <c r="B34" s="1">
        <f>_xlfn.PERCENTILE.INC(B4:B24,0.5)</f>
        <v>11.771428571428572</v>
      </c>
      <c r="C34" s="1">
        <f t="shared" ref="C34:I34" si="8">_xlfn.PERCENTILE.INC(C4:C24,0.5)</f>
        <v>12.698571428571428</v>
      </c>
      <c r="D34" s="1">
        <f t="shared" si="8"/>
        <v>12.698571428571428</v>
      </c>
      <c r="E34" s="1">
        <f t="shared" si="8"/>
        <v>13.625714285714286</v>
      </c>
      <c r="F34" s="7">
        <f>_xlfn.PERCENTILE.INC(F4:F24,0.5)</f>
        <v>17.334285714285713</v>
      </c>
      <c r="G34" s="7">
        <f t="shared" si="8"/>
        <v>20.115714285714287</v>
      </c>
      <c r="H34" s="7">
        <f t="shared" si="8"/>
        <v>20.115714285714287</v>
      </c>
      <c r="I34" s="7">
        <f t="shared" si="8"/>
        <v>23.824285714285715</v>
      </c>
    </row>
    <row r="35" spans="1:9" x14ac:dyDescent="0.3">
      <c r="A35" t="s">
        <v>23</v>
      </c>
      <c r="B35" s="1">
        <f>_xlfn.PERCENTILE.INC(B4:B24,0.75)</f>
        <v>12.294976958525346</v>
      </c>
      <c r="C35" s="1">
        <f t="shared" ref="C35:I35" si="9">_xlfn.PERCENTILE.INC(C4:C24,0.75)</f>
        <v>12.698571428571428</v>
      </c>
      <c r="D35" s="1">
        <f t="shared" si="9"/>
        <v>12.698571428571428</v>
      </c>
      <c r="E35" s="1">
        <f t="shared" si="9"/>
        <v>13.625714285714286</v>
      </c>
      <c r="F35" s="7">
        <f t="shared" si="9"/>
        <v>20.161447004608291</v>
      </c>
      <c r="G35" s="7">
        <f t="shared" si="9"/>
        <v>20.429843317972352</v>
      </c>
      <c r="H35" s="7">
        <f t="shared" si="9"/>
        <v>20.429843317972352</v>
      </c>
      <c r="I35" s="7">
        <f t="shared" si="9"/>
        <v>23.824285714285715</v>
      </c>
    </row>
    <row r="36" spans="1:9" x14ac:dyDescent="0.3">
      <c r="A36" t="s">
        <v>6</v>
      </c>
      <c r="B36" s="1">
        <f>B35-B33</f>
        <v>0.52354838709677409</v>
      </c>
      <c r="C36" s="1">
        <f t="shared" ref="C36:I36" si="10">C35-C33</f>
        <v>0</v>
      </c>
      <c r="D36" s="1">
        <f t="shared" si="10"/>
        <v>0</v>
      </c>
      <c r="E36" s="1">
        <f t="shared" si="10"/>
        <v>0</v>
      </c>
      <c r="F36" s="7">
        <f t="shared" si="10"/>
        <v>2.8271612903225787</v>
      </c>
      <c r="G36" s="7">
        <f t="shared" si="10"/>
        <v>0.31412903225806588</v>
      </c>
      <c r="H36" s="7">
        <f t="shared" si="10"/>
        <v>0.31412903225806588</v>
      </c>
      <c r="I36" s="7">
        <f t="shared" si="10"/>
        <v>0</v>
      </c>
    </row>
    <row r="37" spans="1:9" x14ac:dyDescent="0.3">
      <c r="B37" s="1"/>
      <c r="C37" s="1"/>
      <c r="D37" s="1"/>
      <c r="E37" s="1"/>
      <c r="F37" s="1"/>
      <c r="G37" s="1"/>
      <c r="H37" s="1"/>
      <c r="I37" s="1"/>
    </row>
    <row r="38" spans="1:9" x14ac:dyDescent="0.3">
      <c r="A38" s="10" t="s">
        <v>25</v>
      </c>
      <c r="B38" s="1"/>
      <c r="C38" s="1"/>
      <c r="D38" s="1"/>
      <c r="E38" s="1"/>
      <c r="F38" s="1"/>
      <c r="G38" s="1"/>
      <c r="H38" s="1"/>
      <c r="I38" s="1"/>
    </row>
    <row r="39" spans="1:9" x14ac:dyDescent="0.3">
      <c r="A39" s="10" t="s">
        <v>20</v>
      </c>
      <c r="B39" s="1"/>
      <c r="C39" s="1"/>
      <c r="D39" s="1"/>
      <c r="E39" s="1"/>
      <c r="F39" s="1"/>
      <c r="G39" s="1"/>
      <c r="H39" s="1"/>
      <c r="I39" s="1"/>
    </row>
    <row r="40" spans="1:9" ht="15.6" x14ac:dyDescent="0.3">
      <c r="A40" s="10" t="s">
        <v>26</v>
      </c>
    </row>
    <row r="41" spans="1:9" ht="15.6" x14ac:dyDescent="0.35">
      <c r="A41" t="s">
        <v>27</v>
      </c>
    </row>
    <row r="42" spans="1:9" x14ac:dyDescent="0.3">
      <c r="A42" s="10" t="s">
        <v>28</v>
      </c>
    </row>
    <row r="43" spans="1:9" x14ac:dyDescent="0.3">
      <c r="A43" s="10" t="s">
        <v>29</v>
      </c>
    </row>
    <row r="44" spans="1:9" x14ac:dyDescent="0.3">
      <c r="A44" s="10" t="s">
        <v>30</v>
      </c>
    </row>
  </sheetData>
  <mergeCells count="2">
    <mergeCell ref="B1:E1"/>
    <mergeCell ref="F1:I1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9915C-C6BB-4C63-98B4-CE5C4766988E}">
  <dimension ref="A1:T44"/>
  <sheetViews>
    <sheetView zoomScale="85" zoomScaleNormal="85" workbookViewId="0">
      <selection activeCell="B3" sqref="B3:I3"/>
    </sheetView>
  </sheetViews>
  <sheetFormatPr baseColWidth="10" defaultRowHeight="14.4" x14ac:dyDescent="0.3"/>
  <cols>
    <col min="1" max="1" width="36" bestFit="1" customWidth="1"/>
    <col min="2" max="5" width="18.33203125" bestFit="1" customWidth="1"/>
    <col min="6" max="9" width="21" bestFit="1" customWidth="1"/>
    <col min="10" max="10" width="19.6640625" bestFit="1" customWidth="1"/>
  </cols>
  <sheetData>
    <row r="1" spans="1:20" x14ac:dyDescent="0.3">
      <c r="A1" s="3" t="s">
        <v>21</v>
      </c>
      <c r="B1" s="13" t="s">
        <v>12</v>
      </c>
      <c r="C1" s="13"/>
      <c r="D1" s="13"/>
      <c r="E1" s="13"/>
      <c r="F1" s="13" t="s">
        <v>13</v>
      </c>
      <c r="G1" s="13"/>
      <c r="H1" s="13"/>
      <c r="I1" s="13"/>
    </row>
    <row r="2" spans="1:20" ht="15.6" x14ac:dyDescent="0.35">
      <c r="B2" s="9" t="s">
        <v>14</v>
      </c>
      <c r="C2" s="9" t="s">
        <v>15</v>
      </c>
      <c r="D2" s="9" t="s">
        <v>16</v>
      </c>
      <c r="E2" s="9" t="s">
        <v>17</v>
      </c>
      <c r="F2" s="9" t="s">
        <v>14</v>
      </c>
      <c r="G2" s="9" t="s">
        <v>15</v>
      </c>
      <c r="H2" s="9" t="s">
        <v>16</v>
      </c>
      <c r="I2" s="9" t="s">
        <v>17</v>
      </c>
    </row>
    <row r="3" spans="1:20" x14ac:dyDescent="0.3">
      <c r="A3" s="3" t="s">
        <v>24</v>
      </c>
      <c r="B3" s="3"/>
      <c r="C3" s="3"/>
      <c r="D3" s="3"/>
      <c r="E3" s="3"/>
      <c r="F3" s="4"/>
      <c r="G3" s="4"/>
      <c r="H3" s="4"/>
      <c r="I3" s="4"/>
      <c r="J3" s="4" t="s">
        <v>0</v>
      </c>
    </row>
    <row r="4" spans="1:20" x14ac:dyDescent="0.3">
      <c r="A4" s="12">
        <v>1</v>
      </c>
      <c r="B4" s="1">
        <v>155.65104147465436</v>
      </c>
      <c r="C4" s="1">
        <v>67.38044976958524</v>
      </c>
      <c r="D4" s="1">
        <v>67.38044976958524</v>
      </c>
      <c r="E4" s="1">
        <v>20.125207373271888</v>
      </c>
      <c r="F4" s="2">
        <v>553.37849769585239</v>
      </c>
      <c r="G4" s="2">
        <v>533.01992995391697</v>
      </c>
      <c r="H4" s="2">
        <v>533.01992995391697</v>
      </c>
      <c r="I4" s="2">
        <v>506.84462857142853</v>
      </c>
      <c r="J4" s="5">
        <v>2.5000000000000001E-2</v>
      </c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x14ac:dyDescent="0.3">
      <c r="A5" s="12">
        <f>A4-5%</f>
        <v>0.95</v>
      </c>
      <c r="B5" s="1">
        <v>23.68713824884793</v>
      </c>
      <c r="C5" s="1">
        <v>19.280423963133639</v>
      </c>
      <c r="D5" s="1">
        <v>19.280423963133639</v>
      </c>
      <c r="E5" s="1">
        <v>16.930691244239632</v>
      </c>
      <c r="F5" s="2">
        <v>296.73995576036867</v>
      </c>
      <c r="G5" s="2">
        <v>156.61673511520735</v>
      </c>
      <c r="H5" s="2">
        <v>156.61673511520735</v>
      </c>
      <c r="I5" s="2">
        <v>45.08972857142858</v>
      </c>
      <c r="J5" s="1">
        <v>0.05</v>
      </c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3">
      <c r="A6" s="12">
        <f t="shared" ref="A6:A24" si="0">A5-5%</f>
        <v>0.89999999999999991</v>
      </c>
      <c r="B6" s="1">
        <v>20.176073732718898</v>
      </c>
      <c r="C6" s="1">
        <v>17.783288479262673</v>
      </c>
      <c r="D6" s="1">
        <v>17.783288479262673</v>
      </c>
      <c r="E6" s="1">
        <v>16.61656221198157</v>
      </c>
      <c r="F6" s="2">
        <v>111.73862672811057</v>
      </c>
      <c r="G6" s="2">
        <v>31.740562211981569</v>
      </c>
      <c r="H6" s="2">
        <v>31.740562211981569</v>
      </c>
      <c r="I6" s="2">
        <v>31.241428571428571</v>
      </c>
      <c r="J6" s="1">
        <v>0.05</v>
      </c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x14ac:dyDescent="0.3">
      <c r="A7" s="12">
        <f t="shared" si="0"/>
        <v>0.84999999999999987</v>
      </c>
      <c r="B7" s="1">
        <v>14.755654377880187</v>
      </c>
      <c r="C7" s="1">
        <v>13.960785253456223</v>
      </c>
      <c r="D7" s="1">
        <v>13.960785253456223</v>
      </c>
      <c r="E7" s="1">
        <v>16.407142857142858</v>
      </c>
      <c r="F7" s="2">
        <v>38.98802672811064</v>
      </c>
      <c r="G7" s="2">
        <v>29.027942857142861</v>
      </c>
      <c r="H7" s="2">
        <v>29.027942857142861</v>
      </c>
      <c r="I7" s="2">
        <v>31.241428571428571</v>
      </c>
      <c r="J7" s="1">
        <v>0.05</v>
      </c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3">
      <c r="A8" s="12">
        <f t="shared" si="0"/>
        <v>0.79999999999999982</v>
      </c>
      <c r="B8" s="1">
        <v>14.179751152073733</v>
      </c>
      <c r="C8" s="1">
        <v>13.625714285714286</v>
      </c>
      <c r="D8" s="1">
        <v>13.625714285714286</v>
      </c>
      <c r="E8" s="1">
        <v>16.407142857142858</v>
      </c>
      <c r="F8" s="2">
        <v>30.301013824884791</v>
      </c>
      <c r="G8" s="2">
        <v>27.695594470046082</v>
      </c>
      <c r="H8" s="2">
        <v>27.695594470046082</v>
      </c>
      <c r="I8" s="2">
        <v>31.241428571428571</v>
      </c>
      <c r="J8" s="1">
        <v>0.05</v>
      </c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x14ac:dyDescent="0.3">
      <c r="A9" s="12">
        <f t="shared" si="0"/>
        <v>0.74999999999999978</v>
      </c>
      <c r="B9" s="1">
        <v>13.342073732718895</v>
      </c>
      <c r="C9" s="1">
        <v>13.625714285714286</v>
      </c>
      <c r="D9" s="1">
        <v>13.625714285714286</v>
      </c>
      <c r="E9" s="1">
        <v>16.407142857142858</v>
      </c>
      <c r="F9" s="2">
        <v>23.833836405529958</v>
      </c>
      <c r="G9" s="2">
        <v>24.153658986175117</v>
      </c>
      <c r="H9" s="2">
        <v>24.153658986175117</v>
      </c>
      <c r="I9" s="2">
        <v>31.241428571428571</v>
      </c>
      <c r="J9" s="1">
        <v>0.05</v>
      </c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x14ac:dyDescent="0.3">
      <c r="A10" s="12">
        <f t="shared" si="0"/>
        <v>0.69999999999999973</v>
      </c>
      <c r="B10" s="1">
        <v>13.342073732718895</v>
      </c>
      <c r="C10" s="1">
        <v>13.625714285714286</v>
      </c>
      <c r="D10" s="1">
        <v>13.625714285714286</v>
      </c>
      <c r="E10" s="1">
        <v>16.407142857142858</v>
      </c>
      <c r="F10" s="2">
        <v>21.214691244239635</v>
      </c>
      <c r="G10" s="2">
        <v>22.897142857142857</v>
      </c>
      <c r="H10" s="2">
        <v>22.897142857142857</v>
      </c>
      <c r="I10" s="2">
        <v>31.241428571428571</v>
      </c>
      <c r="J10" s="1">
        <v>0.05</v>
      </c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3">
      <c r="A11" s="12">
        <f t="shared" si="0"/>
        <v>0.64999999999999969</v>
      </c>
      <c r="B11" s="1">
        <v>12.452041474654379</v>
      </c>
      <c r="C11" s="1">
        <v>13.625714285714286</v>
      </c>
      <c r="D11" s="1">
        <v>13.625714285714286</v>
      </c>
      <c r="E11" s="1">
        <v>16.407142857142858</v>
      </c>
      <c r="F11" s="2">
        <v>20.071981566820277</v>
      </c>
      <c r="G11" s="2">
        <v>22.897142857142857</v>
      </c>
      <c r="H11" s="2">
        <v>22.897142857142857</v>
      </c>
      <c r="I11" s="2">
        <v>31.241428571428571</v>
      </c>
      <c r="J11" s="1">
        <v>0.05</v>
      </c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3">
      <c r="A12" s="12">
        <f t="shared" si="0"/>
        <v>0.59999999999999964</v>
      </c>
      <c r="B12" s="1">
        <v>12.294976958525346</v>
      </c>
      <c r="C12" s="1">
        <v>13.625714285714286</v>
      </c>
      <c r="D12" s="1">
        <v>13.625714285714286</v>
      </c>
      <c r="E12" s="1">
        <v>16.407142857142858</v>
      </c>
      <c r="F12" s="2">
        <v>20.071981566820277</v>
      </c>
      <c r="G12" s="2">
        <v>22.897142857142857</v>
      </c>
      <c r="H12" s="2">
        <v>22.897142857142857</v>
      </c>
      <c r="I12" s="2">
        <v>31.241428571428571</v>
      </c>
      <c r="J12" s="1">
        <v>0.05</v>
      </c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3">
      <c r="A13" s="12">
        <f t="shared" si="0"/>
        <v>0.5499999999999996</v>
      </c>
      <c r="B13" s="1">
        <v>12.294976958525346</v>
      </c>
      <c r="C13" s="1">
        <v>13.625714285714286</v>
      </c>
      <c r="D13" s="1">
        <v>13.625714285714286</v>
      </c>
      <c r="E13" s="1">
        <v>16.407142857142858</v>
      </c>
      <c r="F13" s="2">
        <v>20.071981566820277</v>
      </c>
      <c r="G13" s="2">
        <v>22.897142857142857</v>
      </c>
      <c r="H13" s="2">
        <v>22.897142857142857</v>
      </c>
      <c r="I13" s="2">
        <v>31.241428571428571</v>
      </c>
      <c r="J13" s="1">
        <v>0.05</v>
      </c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3">
      <c r="A14" s="12">
        <f t="shared" si="0"/>
        <v>0.49999999999999961</v>
      </c>
      <c r="B14" s="1">
        <v>12.294976958525346</v>
      </c>
      <c r="C14" s="1">
        <v>13.625714285714286</v>
      </c>
      <c r="D14" s="1">
        <v>13.625714285714286</v>
      </c>
      <c r="E14" s="1">
        <v>16.407142857142858</v>
      </c>
      <c r="F14" s="2">
        <v>19.286658986175116</v>
      </c>
      <c r="G14" s="2">
        <v>22.897142857142857</v>
      </c>
      <c r="H14" s="2">
        <v>22.897142857142857</v>
      </c>
      <c r="I14" s="2">
        <v>31.241428571428571</v>
      </c>
      <c r="J14" s="1">
        <v>0.05</v>
      </c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3">
      <c r="A15" s="12">
        <f t="shared" si="0"/>
        <v>0.44999999999999962</v>
      </c>
      <c r="B15" s="1">
        <v>12.242622119815669</v>
      </c>
      <c r="C15" s="1">
        <v>13.625714285714286</v>
      </c>
      <c r="D15" s="1">
        <v>13.625714285714286</v>
      </c>
      <c r="E15" s="1">
        <v>16.407142857142858</v>
      </c>
      <c r="F15" s="2">
        <v>18.501336405529955</v>
      </c>
      <c r="G15" s="2">
        <v>22.897142857142857</v>
      </c>
      <c r="H15" s="2">
        <v>22.897142857142857</v>
      </c>
      <c r="I15" s="2">
        <v>31.241428571428571</v>
      </c>
      <c r="J15" s="1">
        <v>0.05</v>
      </c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3">
      <c r="A16" s="12">
        <f t="shared" si="0"/>
        <v>0.39999999999999963</v>
      </c>
      <c r="B16" s="1">
        <v>11.771428571428572</v>
      </c>
      <c r="C16" s="1">
        <v>13.625714285714286</v>
      </c>
      <c r="D16" s="1">
        <v>13.625714285714286</v>
      </c>
      <c r="E16" s="1">
        <v>16.407142857142858</v>
      </c>
      <c r="F16" s="2">
        <v>17.558949308755764</v>
      </c>
      <c r="G16" s="2">
        <v>22.897142857142857</v>
      </c>
      <c r="H16" s="2">
        <v>22.897142857142857</v>
      </c>
      <c r="I16" s="2">
        <v>31.241428571428571</v>
      </c>
      <c r="J16" s="1">
        <v>0.05</v>
      </c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3">
      <c r="A17" s="12">
        <f t="shared" si="0"/>
        <v>0.34999999999999964</v>
      </c>
      <c r="B17" s="1">
        <v>11.771428571428572</v>
      </c>
      <c r="C17" s="1">
        <v>13.625714285714286</v>
      </c>
      <c r="D17" s="1">
        <v>13.625714285714286</v>
      </c>
      <c r="E17" s="1">
        <v>16.407142857142858</v>
      </c>
      <c r="F17" s="2">
        <v>16.930691244239632</v>
      </c>
      <c r="G17" s="2">
        <v>22.897142857142857</v>
      </c>
      <c r="H17" s="2">
        <v>22.897142857142857</v>
      </c>
      <c r="I17" s="2">
        <v>31.241428571428571</v>
      </c>
      <c r="J17" s="1">
        <v>0.05</v>
      </c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3">
      <c r="A18" s="12">
        <f t="shared" si="0"/>
        <v>0.29999999999999966</v>
      </c>
      <c r="B18" s="1">
        <v>11.771428571428572</v>
      </c>
      <c r="C18" s="1">
        <v>13.625714285714286</v>
      </c>
      <c r="D18" s="1">
        <v>13.625714285714286</v>
      </c>
      <c r="E18" s="1">
        <v>16.407142857142858</v>
      </c>
      <c r="F18" s="2">
        <v>16.930691244239632</v>
      </c>
      <c r="G18" s="2">
        <v>22.897142857142857</v>
      </c>
      <c r="H18" s="2">
        <v>22.897142857142857</v>
      </c>
      <c r="I18" s="2">
        <v>31.241428571428571</v>
      </c>
      <c r="J18" s="1">
        <v>0.05</v>
      </c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3">
      <c r="A19" s="12">
        <f t="shared" si="0"/>
        <v>0.24999999999999967</v>
      </c>
      <c r="B19" s="1">
        <v>11.771428571428572</v>
      </c>
      <c r="C19" s="1">
        <v>13.625714285714286</v>
      </c>
      <c r="D19" s="1">
        <v>13.625714285714286</v>
      </c>
      <c r="E19" s="1">
        <v>16.407142857142858</v>
      </c>
      <c r="F19" s="2">
        <v>16.930691244239632</v>
      </c>
      <c r="G19" s="2">
        <v>22.897142857142857</v>
      </c>
      <c r="H19" s="2">
        <v>22.897142857142857</v>
      </c>
      <c r="I19" s="2">
        <v>31.241428571428571</v>
      </c>
      <c r="J19" s="1">
        <v>0.05</v>
      </c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3">
      <c r="A20" s="12">
        <f t="shared" si="0"/>
        <v>0.19999999999999968</v>
      </c>
      <c r="B20" s="1">
        <v>11.771428571428572</v>
      </c>
      <c r="C20" s="1">
        <v>13.625714285714286</v>
      </c>
      <c r="D20" s="1">
        <v>13.625714285714286</v>
      </c>
      <c r="E20" s="1">
        <v>16.407142857142858</v>
      </c>
      <c r="F20" s="2">
        <v>16.930691244239632</v>
      </c>
      <c r="G20" s="2">
        <v>22.897142857142857</v>
      </c>
      <c r="H20" s="2">
        <v>22.897142857142857</v>
      </c>
      <c r="I20" s="2">
        <v>31.241428571428571</v>
      </c>
      <c r="J20" s="1">
        <v>0.05</v>
      </c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3">
      <c r="A21" s="12">
        <f t="shared" si="0"/>
        <v>0.14999999999999969</v>
      </c>
      <c r="B21" s="1">
        <v>11.771428571428572</v>
      </c>
      <c r="C21" s="1">
        <v>13.625714285714286</v>
      </c>
      <c r="D21" s="1">
        <v>13.625714285714286</v>
      </c>
      <c r="E21" s="1">
        <v>16.407142857142858</v>
      </c>
      <c r="F21" s="2">
        <v>16.407142857142858</v>
      </c>
      <c r="G21" s="2">
        <v>22.897142857142857</v>
      </c>
      <c r="H21" s="2">
        <v>22.897142857142857</v>
      </c>
      <c r="I21" s="2">
        <v>31.241428571428571</v>
      </c>
      <c r="J21" s="1">
        <v>0.05</v>
      </c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3">
      <c r="A22" s="12">
        <f t="shared" si="0"/>
        <v>9.9999999999999686E-2</v>
      </c>
      <c r="B22" s="1">
        <v>11.771428571428572</v>
      </c>
      <c r="C22" s="1">
        <v>13.625714285714286</v>
      </c>
      <c r="D22" s="1">
        <v>13.625714285714286</v>
      </c>
      <c r="E22" s="1">
        <v>16.407142857142858</v>
      </c>
      <c r="F22" s="2">
        <v>16.407142857142858</v>
      </c>
      <c r="G22" s="2">
        <v>22.897142857142857</v>
      </c>
      <c r="H22" s="2">
        <v>22.897142857142857</v>
      </c>
      <c r="I22" s="2">
        <v>31.241428571428571</v>
      </c>
      <c r="J22" s="1">
        <v>0.05</v>
      </c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3">
      <c r="A23" s="12">
        <f t="shared" si="0"/>
        <v>4.9999999999999684E-2</v>
      </c>
      <c r="B23" s="1">
        <v>11.771428571428572</v>
      </c>
      <c r="C23" s="1">
        <v>13.625714285714286</v>
      </c>
      <c r="D23" s="1">
        <v>13.625714285714286</v>
      </c>
      <c r="E23" s="1">
        <v>16.407142857142858</v>
      </c>
      <c r="F23" s="2">
        <v>16.407142857142858</v>
      </c>
      <c r="G23" s="2">
        <v>22.897142857142857</v>
      </c>
      <c r="H23" s="2">
        <v>22.897142857142857</v>
      </c>
      <c r="I23" s="2">
        <v>31.241428571428571</v>
      </c>
      <c r="J23" s="1">
        <v>0.05</v>
      </c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3">
      <c r="A24" s="12">
        <f t="shared" si="0"/>
        <v>-3.1918911957973251E-16</v>
      </c>
      <c r="B24" s="1">
        <v>11.771428571428572</v>
      </c>
      <c r="C24" s="1">
        <v>13.625714285714286</v>
      </c>
      <c r="D24" s="1">
        <v>13.625714285714286</v>
      </c>
      <c r="E24" s="1">
        <v>16.407142857142858</v>
      </c>
      <c r="F24" s="2">
        <v>16.407142857142858</v>
      </c>
      <c r="G24" s="2">
        <v>22.897142857142857</v>
      </c>
      <c r="H24" s="2">
        <v>22.897142857142857</v>
      </c>
      <c r="I24" s="2">
        <v>31.241428571428571</v>
      </c>
      <c r="J24" s="5">
        <v>2.5000000000000001E-2</v>
      </c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3">
      <c r="F25" s="6"/>
      <c r="G25" s="6"/>
      <c r="H25" s="6"/>
      <c r="I25" s="6"/>
    </row>
    <row r="26" spans="1:20" x14ac:dyDescent="0.3">
      <c r="A26" t="s">
        <v>11</v>
      </c>
      <c r="B26" s="1">
        <f>AVERAGE(B4:B24)</f>
        <v>20.126488479262683</v>
      </c>
      <c r="C26" s="1">
        <f>AVERAGE(C4:C24)</f>
        <v>16.668670967741939</v>
      </c>
      <c r="D26" s="1">
        <f t="shared" ref="D26:I26" si="1">AVERAGE(D4:D24)</f>
        <v>16.668670967741939</v>
      </c>
      <c r="E26" s="1">
        <f t="shared" si="1"/>
        <v>16.61909677419354</v>
      </c>
      <c r="F26" s="2">
        <f t="shared" si="1"/>
        <v>63.100422580645152</v>
      </c>
      <c r="G26" s="2">
        <f t="shared" si="1"/>
        <v>54.557693640552984</v>
      </c>
      <c r="H26" s="2">
        <f t="shared" si="1"/>
        <v>54.557693640552984</v>
      </c>
      <c r="I26" s="2">
        <f t="shared" si="1"/>
        <v>54.548642857142809</v>
      </c>
      <c r="J26" s="1"/>
    </row>
    <row r="27" spans="1:20" x14ac:dyDescent="0.3">
      <c r="A27" t="s">
        <v>18</v>
      </c>
      <c r="B27" s="1">
        <f>SUMPRODUCT(B4:B24,$J4:$J24)</f>
        <v>16.947251152073733</v>
      </c>
      <c r="C27" s="1">
        <f t="shared" ref="C27:H27" si="2">SUMPRODUCT(C4:C24,$J4:$J24)</f>
        <v>15.47695041474654</v>
      </c>
      <c r="D27" s="1">
        <f t="shared" si="2"/>
        <v>15.47695041474654</v>
      </c>
      <c r="E27" s="1">
        <f t="shared" si="2"/>
        <v>16.536742857142855</v>
      </c>
      <c r="F27" s="2">
        <f t="shared" si="2"/>
        <v>52.010802695852504</v>
      </c>
      <c r="G27" s="2">
        <f t="shared" si="2"/>
        <v>43.387651502304131</v>
      </c>
      <c r="H27" s="2">
        <f t="shared" si="2"/>
        <v>43.387651502304131</v>
      </c>
      <c r="I27" s="2">
        <f>SUMPRODUCT(I4:I24,$J4:$J24)</f>
        <v>43.823923571428573</v>
      </c>
      <c r="J27" s="1"/>
    </row>
    <row r="28" spans="1:20" x14ac:dyDescent="0.3">
      <c r="A28" t="s">
        <v>19</v>
      </c>
      <c r="B28" s="1">
        <f>B6-B22</f>
        <v>8.4046451612903255</v>
      </c>
      <c r="C28" s="1">
        <f t="shared" ref="C28:I28" si="3">C6-C22</f>
        <v>4.1575741935483865</v>
      </c>
      <c r="D28" s="1">
        <f t="shared" si="3"/>
        <v>4.1575741935483865</v>
      </c>
      <c r="E28" s="1">
        <f t="shared" si="3"/>
        <v>0.20941935483871177</v>
      </c>
      <c r="F28" s="2">
        <f>F6-F22</f>
        <v>95.331483870967716</v>
      </c>
      <c r="G28" s="2">
        <f t="shared" si="3"/>
        <v>8.8434193548387121</v>
      </c>
      <c r="H28" s="2">
        <f t="shared" si="3"/>
        <v>8.8434193548387121</v>
      </c>
      <c r="I28" s="2">
        <f t="shared" si="3"/>
        <v>0</v>
      </c>
      <c r="J28" s="1"/>
    </row>
    <row r="29" spans="1:20" x14ac:dyDescent="0.3">
      <c r="A29" t="s">
        <v>1</v>
      </c>
      <c r="B29" s="1">
        <f>B4-B24</f>
        <v>143.87961290322579</v>
      </c>
      <c r="C29" s="1">
        <f t="shared" ref="C29:I29" si="4">C4-C24</f>
        <v>53.754735483870952</v>
      </c>
      <c r="D29" s="1">
        <f t="shared" si="4"/>
        <v>53.754735483870952</v>
      </c>
      <c r="E29" s="1">
        <f t="shared" si="4"/>
        <v>3.7180645161290293</v>
      </c>
      <c r="F29" s="2">
        <f t="shared" si="4"/>
        <v>536.97135483870954</v>
      </c>
      <c r="G29" s="2">
        <f t="shared" si="4"/>
        <v>510.12278709677412</v>
      </c>
      <c r="H29" s="2">
        <f t="shared" si="4"/>
        <v>510.12278709677412</v>
      </c>
      <c r="I29" s="2">
        <f t="shared" si="4"/>
        <v>475.60319999999996</v>
      </c>
      <c r="J29" s="1"/>
    </row>
    <row r="30" spans="1:20" x14ac:dyDescent="0.3">
      <c r="A30" t="s">
        <v>2</v>
      </c>
      <c r="B30" s="1">
        <f>_xlfn.STDEV.P(B4:B24)</f>
        <v>30.448367458808431</v>
      </c>
      <c r="C30" s="1">
        <f t="shared" ref="C30:I30" si="5">_xlfn.STDEV.P(C4:C24)</f>
        <v>11.431980479719597</v>
      </c>
      <c r="D30" s="1">
        <f t="shared" si="5"/>
        <v>11.431980479719597</v>
      </c>
      <c r="E30" s="1">
        <f t="shared" si="5"/>
        <v>0.79278140276271303</v>
      </c>
      <c r="F30" s="2">
        <f t="shared" si="5"/>
        <v>125.55854290970015</v>
      </c>
      <c r="G30" s="2">
        <f t="shared" si="5"/>
        <v>110.66818358544701</v>
      </c>
      <c r="H30" s="2">
        <f t="shared" si="5"/>
        <v>110.66818358544701</v>
      </c>
      <c r="I30" s="2">
        <f t="shared" si="5"/>
        <v>101.17933825171777</v>
      </c>
    </row>
    <row r="31" spans="1:20" x14ac:dyDescent="0.3">
      <c r="F31" s="6"/>
      <c r="G31" s="6"/>
      <c r="H31" s="6"/>
      <c r="I31" s="6"/>
    </row>
    <row r="32" spans="1:20" x14ac:dyDescent="0.3">
      <c r="A32" t="s">
        <v>3</v>
      </c>
      <c r="B32" s="1">
        <f>_xlfn.PERCENTILE.INC(B4:B24,0.1)</f>
        <v>11.771428571428572</v>
      </c>
      <c r="C32" s="1">
        <f t="shared" ref="C32:I32" si="6">_xlfn.PERCENTILE.INC(C4:C24,0.1)</f>
        <v>13.625714285714286</v>
      </c>
      <c r="D32" s="1">
        <f t="shared" si="6"/>
        <v>13.625714285714286</v>
      </c>
      <c r="E32" s="1">
        <f t="shared" si="6"/>
        <v>16.407142857142858</v>
      </c>
      <c r="F32" s="2">
        <f>_xlfn.PERCENTILE.INC(F4:F24,0.1)</f>
        <v>16.407142857142858</v>
      </c>
      <c r="G32" s="2">
        <f t="shared" si="6"/>
        <v>22.897142857142857</v>
      </c>
      <c r="H32" s="2">
        <f t="shared" si="6"/>
        <v>22.897142857142857</v>
      </c>
      <c r="I32" s="2">
        <f t="shared" si="6"/>
        <v>31.241428571428571</v>
      </c>
    </row>
    <row r="33" spans="1:9" x14ac:dyDescent="0.3">
      <c r="A33" t="s">
        <v>4</v>
      </c>
      <c r="B33" s="1">
        <f>_xlfn.PERCENTILE.INC(B4:B24,0.25)</f>
        <v>11.771428571428572</v>
      </c>
      <c r="C33" s="1">
        <f t="shared" ref="C33:I33" si="7">_xlfn.PERCENTILE.INC(C4:C24,0.25)</f>
        <v>13.625714285714286</v>
      </c>
      <c r="D33" s="1">
        <f t="shared" si="7"/>
        <v>13.625714285714286</v>
      </c>
      <c r="E33" s="1">
        <f t="shared" si="7"/>
        <v>16.407142857142858</v>
      </c>
      <c r="F33" s="2">
        <f t="shared" si="7"/>
        <v>16.930691244239632</v>
      </c>
      <c r="G33" s="2">
        <f t="shared" si="7"/>
        <v>22.897142857142857</v>
      </c>
      <c r="H33" s="2">
        <f t="shared" si="7"/>
        <v>22.897142857142857</v>
      </c>
      <c r="I33" s="2">
        <f t="shared" si="7"/>
        <v>31.241428571428571</v>
      </c>
    </row>
    <row r="34" spans="1:9" x14ac:dyDescent="0.3">
      <c r="A34" t="s">
        <v>5</v>
      </c>
      <c r="B34" s="1">
        <f>_xlfn.PERCENTILE.INC(B4:B24,0.5)</f>
        <v>12.294976958525346</v>
      </c>
      <c r="C34" s="1">
        <f t="shared" ref="C34:I34" si="8">_xlfn.PERCENTILE.INC(C4:C24,0.5)</f>
        <v>13.625714285714286</v>
      </c>
      <c r="D34" s="1">
        <f t="shared" si="8"/>
        <v>13.625714285714286</v>
      </c>
      <c r="E34" s="1">
        <f t="shared" si="8"/>
        <v>16.407142857142858</v>
      </c>
      <c r="F34" s="2">
        <f>_xlfn.PERCENTILE.INC(F4:F24,0.5)</f>
        <v>19.286658986175116</v>
      </c>
      <c r="G34" s="2">
        <f t="shared" si="8"/>
        <v>22.897142857142857</v>
      </c>
      <c r="H34" s="2">
        <f t="shared" si="8"/>
        <v>22.897142857142857</v>
      </c>
      <c r="I34" s="2">
        <f t="shared" si="8"/>
        <v>31.241428571428571</v>
      </c>
    </row>
    <row r="35" spans="1:9" x14ac:dyDescent="0.3">
      <c r="A35" t="s">
        <v>23</v>
      </c>
      <c r="B35" s="1">
        <f>_xlfn.PERCENTILE.INC(B4:B24,0.75)</f>
        <v>13.342073732718895</v>
      </c>
      <c r="C35" s="1">
        <f t="shared" ref="C35:I35" si="9">_xlfn.PERCENTILE.INC(C4:C24,0.75)</f>
        <v>13.625714285714286</v>
      </c>
      <c r="D35" s="1">
        <f t="shared" si="9"/>
        <v>13.625714285714286</v>
      </c>
      <c r="E35" s="1">
        <f t="shared" si="9"/>
        <v>16.407142857142858</v>
      </c>
      <c r="F35" s="2">
        <f t="shared" si="9"/>
        <v>23.833836405529958</v>
      </c>
      <c r="G35" s="2">
        <f t="shared" si="9"/>
        <v>24.153658986175117</v>
      </c>
      <c r="H35" s="2">
        <f t="shared" si="9"/>
        <v>24.153658986175117</v>
      </c>
      <c r="I35" s="2">
        <f t="shared" si="9"/>
        <v>31.241428571428571</v>
      </c>
    </row>
    <row r="36" spans="1:9" x14ac:dyDescent="0.3">
      <c r="A36" t="s">
        <v>6</v>
      </c>
      <c r="B36" s="1">
        <f>B35-B33</f>
        <v>1.5706451612903223</v>
      </c>
      <c r="C36" s="1">
        <f t="shared" ref="C36:I36" si="10">C35-C33</f>
        <v>0</v>
      </c>
      <c r="D36" s="1">
        <f t="shared" si="10"/>
        <v>0</v>
      </c>
      <c r="E36" s="1">
        <f t="shared" si="10"/>
        <v>0</v>
      </c>
      <c r="F36" s="2">
        <f t="shared" si="10"/>
        <v>6.9031451612903254</v>
      </c>
      <c r="G36" s="2">
        <f t="shared" si="10"/>
        <v>1.25651612903226</v>
      </c>
      <c r="H36" s="2">
        <f t="shared" si="10"/>
        <v>1.25651612903226</v>
      </c>
      <c r="I36" s="2">
        <f t="shared" si="10"/>
        <v>0</v>
      </c>
    </row>
    <row r="37" spans="1:9" x14ac:dyDescent="0.3">
      <c r="B37" s="1"/>
      <c r="C37" s="1"/>
      <c r="D37" s="1"/>
      <c r="E37" s="1"/>
      <c r="F37" s="1"/>
      <c r="G37" s="1"/>
      <c r="H37" s="1"/>
      <c r="I37" s="1"/>
    </row>
    <row r="38" spans="1:9" x14ac:dyDescent="0.3">
      <c r="A38" s="10" t="s">
        <v>25</v>
      </c>
      <c r="B38" s="1"/>
      <c r="C38" s="1"/>
      <c r="D38" s="1"/>
      <c r="E38" s="1"/>
      <c r="F38" s="1"/>
      <c r="G38" s="1"/>
      <c r="H38" s="1"/>
      <c r="I38" s="1"/>
    </row>
    <row r="39" spans="1:9" x14ac:dyDescent="0.3">
      <c r="A39" s="10" t="s">
        <v>20</v>
      </c>
      <c r="B39" s="1"/>
      <c r="C39" s="1"/>
      <c r="D39" s="1"/>
      <c r="E39" s="1"/>
      <c r="F39" s="1"/>
      <c r="G39" s="1"/>
      <c r="H39" s="1"/>
      <c r="I39" s="1"/>
    </row>
    <row r="40" spans="1:9" ht="15.6" x14ac:dyDescent="0.3">
      <c r="A40" s="10" t="s">
        <v>26</v>
      </c>
    </row>
    <row r="41" spans="1:9" ht="15.6" x14ac:dyDescent="0.35">
      <c r="A41" t="s">
        <v>27</v>
      </c>
    </row>
    <row r="42" spans="1:9" x14ac:dyDescent="0.3">
      <c r="A42" s="10" t="s">
        <v>28</v>
      </c>
    </row>
    <row r="43" spans="1:9" x14ac:dyDescent="0.3">
      <c r="A43" s="10" t="s">
        <v>29</v>
      </c>
    </row>
    <row r="44" spans="1:9" x14ac:dyDescent="0.3">
      <c r="A44" s="10" t="s">
        <v>30</v>
      </c>
    </row>
  </sheetData>
  <mergeCells count="2">
    <mergeCell ref="B1:E1"/>
    <mergeCell ref="F1:I1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B6E3C-D8F4-4191-B1AC-236366013CF1}">
  <dimension ref="A1:J44"/>
  <sheetViews>
    <sheetView zoomScale="85" zoomScaleNormal="85" workbookViewId="0">
      <selection activeCell="B3" sqref="B3:I3"/>
    </sheetView>
  </sheetViews>
  <sheetFormatPr baseColWidth="10" defaultRowHeight="14.4" x14ac:dyDescent="0.3"/>
  <cols>
    <col min="1" max="1" width="35.88671875" bestFit="1" customWidth="1"/>
    <col min="2" max="5" width="18.33203125" bestFit="1" customWidth="1"/>
    <col min="6" max="9" width="21" bestFit="1" customWidth="1"/>
    <col min="10" max="10" width="19.6640625" bestFit="1" customWidth="1"/>
  </cols>
  <sheetData>
    <row r="1" spans="1:10" x14ac:dyDescent="0.3">
      <c r="A1" s="3" t="s">
        <v>9</v>
      </c>
      <c r="B1" s="13" t="s">
        <v>12</v>
      </c>
      <c r="C1" s="13"/>
      <c r="D1" s="13"/>
      <c r="E1" s="13"/>
      <c r="F1" s="13" t="s">
        <v>13</v>
      </c>
      <c r="G1" s="13"/>
      <c r="H1" s="13"/>
      <c r="I1" s="13"/>
    </row>
    <row r="2" spans="1:10" ht="15.6" x14ac:dyDescent="0.35">
      <c r="B2" s="9" t="s">
        <v>14</v>
      </c>
      <c r="C2" s="9" t="s">
        <v>15</v>
      </c>
      <c r="D2" s="9" t="s">
        <v>16</v>
      </c>
      <c r="E2" s="9" t="s">
        <v>17</v>
      </c>
      <c r="F2" s="9" t="s">
        <v>14</v>
      </c>
      <c r="G2" s="9" t="s">
        <v>15</v>
      </c>
      <c r="H2" s="9" t="s">
        <v>16</v>
      </c>
      <c r="I2" s="9" t="s">
        <v>17</v>
      </c>
    </row>
    <row r="3" spans="1:10" x14ac:dyDescent="0.3">
      <c r="A3" s="3" t="s">
        <v>24</v>
      </c>
      <c r="B3" s="3"/>
      <c r="C3" s="3"/>
      <c r="D3" s="3"/>
      <c r="E3" s="3"/>
      <c r="F3" s="4"/>
      <c r="G3" s="4"/>
      <c r="H3" s="4"/>
      <c r="I3" s="4"/>
      <c r="J3" s="4" t="s">
        <v>0</v>
      </c>
    </row>
    <row r="4" spans="1:10" x14ac:dyDescent="0.3">
      <c r="A4" s="12">
        <v>1</v>
      </c>
      <c r="B4" s="1">
        <v>103.71147499999998</v>
      </c>
      <c r="C4" s="1">
        <v>39.843166666666662</v>
      </c>
      <c r="D4" s="1">
        <v>39.843166666666662</v>
      </c>
      <c r="E4" s="1">
        <v>39.843166666666662</v>
      </c>
      <c r="F4" s="2">
        <v>103.71147499999998</v>
      </c>
      <c r="G4" s="2">
        <v>39.843166666666662</v>
      </c>
      <c r="H4" s="2">
        <v>39.843166666666662</v>
      </c>
      <c r="I4" s="2">
        <v>39.843166666666662</v>
      </c>
      <c r="J4" s="5">
        <v>2.5000000000000001E-2</v>
      </c>
    </row>
    <row r="5" spans="1:10" x14ac:dyDescent="0.3">
      <c r="A5" s="12">
        <f>A4-5%</f>
        <v>0.95</v>
      </c>
      <c r="B5" s="1">
        <v>28.374124999999999</v>
      </c>
      <c r="C5" s="1">
        <v>26.952166666666663</v>
      </c>
      <c r="D5" s="1">
        <v>26.952166666666663</v>
      </c>
      <c r="E5" s="1">
        <v>26.952166666666663</v>
      </c>
      <c r="F5" s="2">
        <v>28.929875000000003</v>
      </c>
      <c r="G5" s="2">
        <v>27.693166666666663</v>
      </c>
      <c r="H5" s="2">
        <v>27.693166666666663</v>
      </c>
      <c r="I5" s="2">
        <v>27.693166666666663</v>
      </c>
      <c r="J5" s="1">
        <v>0.05</v>
      </c>
    </row>
    <row r="6" spans="1:10" x14ac:dyDescent="0.3">
      <c r="A6" s="12">
        <f t="shared" ref="A6:A24" si="0">A5-5%</f>
        <v>0.89999999999999991</v>
      </c>
      <c r="B6" s="1">
        <v>25.648250000000001</v>
      </c>
      <c r="C6" s="1">
        <v>23.988166666666665</v>
      </c>
      <c r="D6" s="1">
        <v>23.988166666666665</v>
      </c>
      <c r="E6" s="1">
        <v>23.988166666666665</v>
      </c>
      <c r="F6" s="2">
        <v>26.75975</v>
      </c>
      <c r="G6" s="2">
        <v>24.799666666666663</v>
      </c>
      <c r="H6" s="2">
        <v>24.799666666666663</v>
      </c>
      <c r="I6" s="2">
        <v>24.799666666666663</v>
      </c>
      <c r="J6" s="1">
        <v>0.05</v>
      </c>
    </row>
    <row r="7" spans="1:10" x14ac:dyDescent="0.3">
      <c r="A7" s="12">
        <f t="shared" si="0"/>
        <v>0.84999999999999987</v>
      </c>
      <c r="B7" s="1">
        <v>24.589624999999998</v>
      </c>
      <c r="C7" s="1">
        <v>23.582416666666663</v>
      </c>
      <c r="D7" s="1">
        <v>23.582416666666663</v>
      </c>
      <c r="E7" s="1">
        <v>23.582416666666663</v>
      </c>
      <c r="F7" s="2">
        <v>25.701125000000001</v>
      </c>
      <c r="G7" s="2">
        <v>24.393916666666662</v>
      </c>
      <c r="H7" s="2">
        <v>24.393916666666662</v>
      </c>
      <c r="I7" s="2">
        <v>24.393916666666662</v>
      </c>
      <c r="J7" s="1">
        <v>0.05</v>
      </c>
    </row>
    <row r="8" spans="1:10" x14ac:dyDescent="0.3">
      <c r="A8" s="12">
        <f t="shared" si="0"/>
        <v>0.79999999999999982</v>
      </c>
      <c r="B8" s="1">
        <v>23.530999999999999</v>
      </c>
      <c r="C8" s="1">
        <v>23.176666666666662</v>
      </c>
      <c r="D8" s="1">
        <v>23.176666666666662</v>
      </c>
      <c r="E8" s="1">
        <v>23.176666666666662</v>
      </c>
      <c r="F8" s="2">
        <v>24.642499999999998</v>
      </c>
      <c r="G8" s="2">
        <v>23.988166666666665</v>
      </c>
      <c r="H8" s="2">
        <v>23.988166666666665</v>
      </c>
      <c r="I8" s="2">
        <v>23.988166666666665</v>
      </c>
      <c r="J8" s="1">
        <v>0.05</v>
      </c>
    </row>
    <row r="9" spans="1:10" x14ac:dyDescent="0.3">
      <c r="A9" s="12">
        <f t="shared" si="0"/>
        <v>0.74999999999999978</v>
      </c>
      <c r="B9" s="1">
        <v>22.220937499999998</v>
      </c>
      <c r="C9" s="1">
        <v>22.770916666666665</v>
      </c>
      <c r="D9" s="1">
        <v>22.770916666666665</v>
      </c>
      <c r="E9" s="1">
        <v>22.770916666666665</v>
      </c>
      <c r="F9" s="2">
        <v>23.835312500000001</v>
      </c>
      <c r="G9" s="2">
        <v>23.582416666666663</v>
      </c>
      <c r="H9" s="2">
        <v>23.582416666666663</v>
      </c>
      <c r="I9" s="2">
        <v>23.582416666666663</v>
      </c>
      <c r="J9" s="1">
        <v>0.05</v>
      </c>
    </row>
    <row r="10" spans="1:10" x14ac:dyDescent="0.3">
      <c r="A10" s="12">
        <f t="shared" si="0"/>
        <v>0.69999999999999973</v>
      </c>
      <c r="B10" s="1">
        <v>21.581375000000001</v>
      </c>
      <c r="C10" s="1">
        <v>22.365166666666664</v>
      </c>
      <c r="D10" s="1">
        <v>22.365166666666664</v>
      </c>
      <c r="E10" s="1">
        <v>22.365166666666664</v>
      </c>
      <c r="F10" s="2">
        <v>23.028124999999999</v>
      </c>
      <c r="G10" s="2">
        <v>23.176666666666662</v>
      </c>
      <c r="H10" s="2">
        <v>23.176666666666662</v>
      </c>
      <c r="I10" s="2">
        <v>23.176666666666662</v>
      </c>
      <c r="J10" s="1">
        <v>0.05</v>
      </c>
    </row>
    <row r="11" spans="1:10" x14ac:dyDescent="0.3">
      <c r="A11" s="12">
        <f t="shared" si="0"/>
        <v>0.64999999999999969</v>
      </c>
      <c r="B11" s="1">
        <v>21.581375000000001</v>
      </c>
      <c r="C11" s="1">
        <v>22.365166666666664</v>
      </c>
      <c r="D11" s="1">
        <v>22.365166666666664</v>
      </c>
      <c r="E11" s="1">
        <v>22.365166666666664</v>
      </c>
      <c r="F11" s="2">
        <v>23.028124999999999</v>
      </c>
      <c r="G11" s="2">
        <v>23.176666666666662</v>
      </c>
      <c r="H11" s="2">
        <v>23.176666666666662</v>
      </c>
      <c r="I11" s="2">
        <v>23.176666666666662</v>
      </c>
      <c r="J11" s="1">
        <v>0.05</v>
      </c>
    </row>
    <row r="12" spans="1:10" x14ac:dyDescent="0.3">
      <c r="A12" s="12">
        <f t="shared" si="0"/>
        <v>0.59999999999999964</v>
      </c>
      <c r="B12" s="1">
        <v>21.581375000000001</v>
      </c>
      <c r="C12" s="1">
        <v>22.365166666666664</v>
      </c>
      <c r="D12" s="1">
        <v>22.365166666666664</v>
      </c>
      <c r="E12" s="1">
        <v>22.365166666666664</v>
      </c>
      <c r="F12" s="2">
        <v>22.52525</v>
      </c>
      <c r="G12" s="2">
        <v>23.176666666666662</v>
      </c>
      <c r="H12" s="2">
        <v>23.176666666666662</v>
      </c>
      <c r="I12" s="2">
        <v>23.176666666666662</v>
      </c>
      <c r="J12" s="1">
        <v>0.05</v>
      </c>
    </row>
    <row r="13" spans="1:10" x14ac:dyDescent="0.3">
      <c r="A13" s="12">
        <f t="shared" si="0"/>
        <v>0.5499999999999996</v>
      </c>
      <c r="B13" s="1">
        <v>21.2770625</v>
      </c>
      <c r="C13" s="1">
        <v>21.959416666666662</v>
      </c>
      <c r="D13" s="1">
        <v>21.959416666666662</v>
      </c>
      <c r="E13" s="1">
        <v>21.959416666666662</v>
      </c>
      <c r="F13" s="2">
        <v>21.581375000000001</v>
      </c>
      <c r="G13" s="2">
        <v>22.365166666666664</v>
      </c>
      <c r="H13" s="2">
        <v>22.365166666666664</v>
      </c>
      <c r="I13" s="2">
        <v>22.365166666666664</v>
      </c>
      <c r="J13" s="1">
        <v>0.05</v>
      </c>
    </row>
    <row r="14" spans="1:10" x14ac:dyDescent="0.3">
      <c r="A14" s="12">
        <f t="shared" si="0"/>
        <v>0.49999999999999961</v>
      </c>
      <c r="B14" s="1">
        <v>20.972750000000001</v>
      </c>
      <c r="C14" s="1">
        <v>21.553666666666665</v>
      </c>
      <c r="D14" s="1">
        <v>21.553666666666665</v>
      </c>
      <c r="E14" s="1">
        <v>21.553666666666665</v>
      </c>
      <c r="F14" s="2">
        <v>21.581375000000001</v>
      </c>
      <c r="G14" s="2">
        <v>22.365166666666664</v>
      </c>
      <c r="H14" s="2">
        <v>22.365166666666664</v>
      </c>
      <c r="I14" s="2">
        <v>22.365166666666664</v>
      </c>
      <c r="J14" s="1">
        <v>0.05</v>
      </c>
    </row>
    <row r="15" spans="1:10" x14ac:dyDescent="0.3">
      <c r="A15" s="12">
        <f t="shared" si="0"/>
        <v>0.44999999999999962</v>
      </c>
      <c r="B15" s="1">
        <v>20.972750000000001</v>
      </c>
      <c r="C15" s="1">
        <v>21.553666666666665</v>
      </c>
      <c r="D15" s="1">
        <v>21.553666666666665</v>
      </c>
      <c r="E15" s="1">
        <v>21.553666666666665</v>
      </c>
      <c r="F15" s="2">
        <v>21.581375000000001</v>
      </c>
      <c r="G15" s="2">
        <v>22.365166666666664</v>
      </c>
      <c r="H15" s="2">
        <v>22.365166666666664</v>
      </c>
      <c r="I15" s="2">
        <v>22.365166666666664</v>
      </c>
      <c r="J15" s="1">
        <v>0.05</v>
      </c>
    </row>
    <row r="16" spans="1:10" x14ac:dyDescent="0.3">
      <c r="A16" s="12">
        <f t="shared" si="0"/>
        <v>0.39999999999999963</v>
      </c>
      <c r="B16" s="1">
        <v>20.972750000000001</v>
      </c>
      <c r="C16" s="1">
        <v>21.553666666666665</v>
      </c>
      <c r="D16" s="1">
        <v>21.553666666666665</v>
      </c>
      <c r="E16" s="1">
        <v>21.553666666666665</v>
      </c>
      <c r="F16" s="2">
        <v>20.972750000000001</v>
      </c>
      <c r="G16" s="2">
        <v>21.553666666666665</v>
      </c>
      <c r="H16" s="2">
        <v>21.553666666666665</v>
      </c>
      <c r="I16" s="2">
        <v>21.553666666666665</v>
      </c>
      <c r="J16" s="1">
        <v>0.05</v>
      </c>
    </row>
    <row r="17" spans="1:10" x14ac:dyDescent="0.3">
      <c r="A17" s="12">
        <f t="shared" si="0"/>
        <v>0.34999999999999964</v>
      </c>
      <c r="B17" s="1">
        <v>20.6684375</v>
      </c>
      <c r="C17" s="1">
        <v>21.147916666666664</v>
      </c>
      <c r="D17" s="1">
        <v>21.147916666666664</v>
      </c>
      <c r="E17" s="1">
        <v>21.147916666666664</v>
      </c>
      <c r="F17" s="2">
        <v>20.972750000000001</v>
      </c>
      <c r="G17" s="2">
        <v>21.553666666666665</v>
      </c>
      <c r="H17" s="2">
        <v>21.553666666666665</v>
      </c>
      <c r="I17" s="2">
        <v>21.553666666666665</v>
      </c>
      <c r="J17" s="1">
        <v>0.05</v>
      </c>
    </row>
    <row r="18" spans="1:10" x14ac:dyDescent="0.3">
      <c r="A18" s="12">
        <f t="shared" si="0"/>
        <v>0.29999999999999966</v>
      </c>
      <c r="B18" s="1">
        <v>20.364125000000001</v>
      </c>
      <c r="C18" s="1">
        <v>20.742166666666662</v>
      </c>
      <c r="D18" s="1">
        <v>20.742166666666662</v>
      </c>
      <c r="E18" s="1">
        <v>20.742166666666662</v>
      </c>
      <c r="F18" s="2">
        <v>20.972750000000001</v>
      </c>
      <c r="G18" s="2">
        <v>21.553666666666665</v>
      </c>
      <c r="H18" s="2">
        <v>21.553666666666665</v>
      </c>
      <c r="I18" s="2">
        <v>21.553666666666665</v>
      </c>
      <c r="J18" s="1">
        <v>0.05</v>
      </c>
    </row>
    <row r="19" spans="1:10" x14ac:dyDescent="0.3">
      <c r="A19" s="12">
        <f t="shared" si="0"/>
        <v>0.24999999999999967</v>
      </c>
      <c r="B19" s="1">
        <v>20.364125000000001</v>
      </c>
      <c r="C19" s="1">
        <v>20.742166666666662</v>
      </c>
      <c r="D19" s="1">
        <v>20.742166666666662</v>
      </c>
      <c r="E19" s="1">
        <v>20.742166666666662</v>
      </c>
      <c r="F19" s="2">
        <v>20.6684375</v>
      </c>
      <c r="G19" s="2">
        <v>21.147916666666664</v>
      </c>
      <c r="H19" s="2">
        <v>21.147916666666664</v>
      </c>
      <c r="I19" s="2">
        <v>21.147916666666664</v>
      </c>
      <c r="J19" s="1">
        <v>0.05</v>
      </c>
    </row>
    <row r="20" spans="1:10" x14ac:dyDescent="0.3">
      <c r="A20" s="12">
        <f t="shared" si="0"/>
        <v>0.19999999999999968</v>
      </c>
      <c r="B20" s="1">
        <v>20.364125000000001</v>
      </c>
      <c r="C20" s="1">
        <v>20.742166666666662</v>
      </c>
      <c r="D20" s="1">
        <v>20.742166666666662</v>
      </c>
      <c r="E20" s="1">
        <v>20.742166666666662</v>
      </c>
      <c r="F20" s="2">
        <v>20.364125000000001</v>
      </c>
      <c r="G20" s="2">
        <v>20.742166666666662</v>
      </c>
      <c r="H20" s="2">
        <v>20.742166666666662</v>
      </c>
      <c r="I20" s="2">
        <v>20.742166666666662</v>
      </c>
      <c r="J20" s="1">
        <v>0.05</v>
      </c>
    </row>
    <row r="21" spans="1:10" x14ac:dyDescent="0.3">
      <c r="A21" s="12">
        <f t="shared" si="0"/>
        <v>0.14999999999999969</v>
      </c>
      <c r="B21" s="1">
        <v>20.364125000000001</v>
      </c>
      <c r="C21" s="1">
        <v>20.742166666666662</v>
      </c>
      <c r="D21" s="1">
        <v>20.742166666666662</v>
      </c>
      <c r="E21" s="1">
        <v>20.742166666666662</v>
      </c>
      <c r="F21" s="2">
        <v>20.364125000000001</v>
      </c>
      <c r="G21" s="2">
        <v>20.742166666666662</v>
      </c>
      <c r="H21" s="2">
        <v>20.742166666666662</v>
      </c>
      <c r="I21" s="2">
        <v>20.742166666666662</v>
      </c>
      <c r="J21" s="1">
        <v>0.05</v>
      </c>
    </row>
    <row r="22" spans="1:10" x14ac:dyDescent="0.3">
      <c r="A22" s="12">
        <f t="shared" si="0"/>
        <v>9.9999999999999686E-2</v>
      </c>
      <c r="B22" s="1">
        <v>19.755500000000001</v>
      </c>
      <c r="C22" s="1">
        <v>19.930666666666664</v>
      </c>
      <c r="D22" s="1">
        <v>19.930666666666664</v>
      </c>
      <c r="E22" s="1">
        <v>19.930666666666664</v>
      </c>
      <c r="F22" s="2">
        <v>20.364125000000001</v>
      </c>
      <c r="G22" s="2">
        <v>20.742166666666662</v>
      </c>
      <c r="H22" s="2">
        <v>20.742166666666662</v>
      </c>
      <c r="I22" s="2">
        <v>20.742166666666662</v>
      </c>
      <c r="J22" s="1">
        <v>0.05</v>
      </c>
    </row>
    <row r="23" spans="1:10" x14ac:dyDescent="0.3">
      <c r="A23" s="12">
        <f t="shared" si="0"/>
        <v>4.9999999999999684E-2</v>
      </c>
      <c r="B23" s="1">
        <v>19.755500000000001</v>
      </c>
      <c r="C23" s="1">
        <v>19.930666666666664</v>
      </c>
      <c r="D23" s="1">
        <v>19.930666666666664</v>
      </c>
      <c r="E23" s="1">
        <v>19.930666666666664</v>
      </c>
      <c r="F23" s="2">
        <v>19.755500000000001</v>
      </c>
      <c r="G23" s="2">
        <v>19.930666666666664</v>
      </c>
      <c r="H23" s="2">
        <v>19.930666666666664</v>
      </c>
      <c r="I23" s="2">
        <v>19.930666666666664</v>
      </c>
      <c r="J23" s="1">
        <v>0.05</v>
      </c>
    </row>
    <row r="24" spans="1:10" x14ac:dyDescent="0.3">
      <c r="A24" s="12">
        <f t="shared" si="0"/>
        <v>-3.1918911957973251E-16</v>
      </c>
      <c r="B24" s="1">
        <v>19.755500000000001</v>
      </c>
      <c r="C24" s="1">
        <v>19.930666666666664</v>
      </c>
      <c r="D24" s="1">
        <v>19.930666666666664</v>
      </c>
      <c r="E24" s="1">
        <v>19.930666666666664</v>
      </c>
      <c r="F24" s="2">
        <v>19.755500000000001</v>
      </c>
      <c r="G24" s="2">
        <v>19.930666666666664</v>
      </c>
      <c r="H24" s="2">
        <v>19.930666666666664</v>
      </c>
      <c r="I24" s="2">
        <v>19.930666666666664</v>
      </c>
      <c r="J24" s="5">
        <v>2.5000000000000001E-2</v>
      </c>
    </row>
    <row r="25" spans="1:10" x14ac:dyDescent="0.3">
      <c r="F25" s="6"/>
      <c r="G25" s="6"/>
      <c r="H25" s="6"/>
      <c r="I25" s="6"/>
    </row>
    <row r="26" spans="1:10" x14ac:dyDescent="0.3">
      <c r="A26" t="s">
        <v>11</v>
      </c>
      <c r="B26" s="1">
        <f>AVERAGE(B4:B24)</f>
        <v>25.63839464285714</v>
      </c>
      <c r="C26" s="1">
        <f>AVERAGE(C4:C24)</f>
        <v>22.758952380952376</v>
      </c>
      <c r="D26" s="1">
        <f t="shared" ref="D26:I26" si="1">AVERAGE(D4:D24)</f>
        <v>22.758952380952376</v>
      </c>
      <c r="E26" s="1">
        <f t="shared" si="1"/>
        <v>22.758952380952376</v>
      </c>
      <c r="F26" s="2">
        <f t="shared" si="1"/>
        <v>26.242653571428566</v>
      </c>
      <c r="G26" s="2">
        <f t="shared" si="1"/>
        <v>23.277273809523805</v>
      </c>
      <c r="H26" s="2">
        <f t="shared" si="1"/>
        <v>23.277273809523805</v>
      </c>
      <c r="I26" s="2">
        <f t="shared" si="1"/>
        <v>23.277273809523805</v>
      </c>
      <c r="J26" s="1"/>
    </row>
    <row r="27" spans="1:10" x14ac:dyDescent="0.3">
      <c r="A27" t="s">
        <v>18</v>
      </c>
      <c r="B27" s="1">
        <f>SUMPRODUCT(B4:B24,$J4:$J24)</f>
        <v>23.833639999999988</v>
      </c>
      <c r="C27" s="1">
        <f t="shared" ref="C27:H27" si="2">SUMPRODUCT(C4:C24,$J4:$J24)</f>
        <v>22.402554166666658</v>
      </c>
      <c r="D27" s="1">
        <f t="shared" si="2"/>
        <v>22.402554166666658</v>
      </c>
      <c r="E27" s="1">
        <f t="shared" si="2"/>
        <v>22.402554166666658</v>
      </c>
      <c r="F27" s="2">
        <f t="shared" si="2"/>
        <v>24.468111874999995</v>
      </c>
      <c r="G27" s="2">
        <f t="shared" si="2"/>
        <v>22.946791666666662</v>
      </c>
      <c r="H27" s="2">
        <f t="shared" si="2"/>
        <v>22.946791666666662</v>
      </c>
      <c r="I27" s="2">
        <f>SUMPRODUCT(I4:I24,$J4:$J24)</f>
        <v>22.946791666666662</v>
      </c>
      <c r="J27" s="1"/>
    </row>
    <row r="28" spans="1:10" x14ac:dyDescent="0.3">
      <c r="A28" t="s">
        <v>19</v>
      </c>
      <c r="B28" s="1">
        <f>B6-B22</f>
        <v>5.8927499999999995</v>
      </c>
      <c r="C28" s="1">
        <f t="shared" ref="C28:I28" si="3">C6-C22</f>
        <v>4.057500000000001</v>
      </c>
      <c r="D28" s="1">
        <f t="shared" si="3"/>
        <v>4.057500000000001</v>
      </c>
      <c r="E28" s="1">
        <f t="shared" si="3"/>
        <v>4.057500000000001</v>
      </c>
      <c r="F28" s="2">
        <f>F6-F22</f>
        <v>6.395624999999999</v>
      </c>
      <c r="G28" s="2">
        <f t="shared" si="3"/>
        <v>4.057500000000001</v>
      </c>
      <c r="H28" s="2">
        <f t="shared" si="3"/>
        <v>4.057500000000001</v>
      </c>
      <c r="I28" s="2">
        <f t="shared" si="3"/>
        <v>4.057500000000001</v>
      </c>
      <c r="J28" s="1"/>
    </row>
    <row r="29" spans="1:10" x14ac:dyDescent="0.3">
      <c r="A29" t="s">
        <v>1</v>
      </c>
      <c r="B29" s="1">
        <f>B4-B24</f>
        <v>83.955974999999981</v>
      </c>
      <c r="C29" s="1">
        <f t="shared" ref="C29:I29" si="4">C4-C24</f>
        <v>19.912499999999998</v>
      </c>
      <c r="D29" s="1">
        <f t="shared" si="4"/>
        <v>19.912499999999998</v>
      </c>
      <c r="E29" s="1">
        <f t="shared" si="4"/>
        <v>19.912499999999998</v>
      </c>
      <c r="F29" s="2">
        <f t="shared" si="4"/>
        <v>83.955974999999981</v>
      </c>
      <c r="G29" s="2">
        <f t="shared" si="4"/>
        <v>19.912499999999998</v>
      </c>
      <c r="H29" s="2">
        <f t="shared" si="4"/>
        <v>19.912499999999998</v>
      </c>
      <c r="I29" s="2">
        <f t="shared" si="4"/>
        <v>19.912499999999998</v>
      </c>
      <c r="J29" s="1"/>
    </row>
    <row r="30" spans="1:10" x14ac:dyDescent="0.3">
      <c r="A30" t="s">
        <v>2</v>
      </c>
      <c r="B30" s="1">
        <f>_xlfn.STDEV.P(B4:B24)</f>
        <v>17.584641436756076</v>
      </c>
      <c r="C30" s="1">
        <f t="shared" ref="C30:I30" si="5">_xlfn.STDEV.P(C4:C24)</f>
        <v>4.1412124290662771</v>
      </c>
      <c r="D30" s="1">
        <f t="shared" si="5"/>
        <v>4.1412124290662771</v>
      </c>
      <c r="E30" s="1">
        <f t="shared" si="5"/>
        <v>4.1412124290662771</v>
      </c>
      <c r="F30" s="2">
        <f t="shared" si="5"/>
        <v>17.483936928701642</v>
      </c>
      <c r="G30" s="2">
        <f t="shared" si="5"/>
        <v>4.1158499769990566</v>
      </c>
      <c r="H30" s="2">
        <f t="shared" si="5"/>
        <v>4.1158499769990566</v>
      </c>
      <c r="I30" s="2">
        <f t="shared" si="5"/>
        <v>4.1158499769990566</v>
      </c>
    </row>
    <row r="31" spans="1:10" x14ac:dyDescent="0.3">
      <c r="F31" s="6"/>
      <c r="G31" s="6"/>
      <c r="H31" s="6"/>
      <c r="I31" s="6"/>
    </row>
    <row r="32" spans="1:10" x14ac:dyDescent="0.3">
      <c r="A32" t="s">
        <v>3</v>
      </c>
      <c r="B32" s="1">
        <f>_xlfn.PERCENTILE.INC(B4:B24,0.1)</f>
        <v>19.755500000000001</v>
      </c>
      <c r="C32" s="1">
        <f t="shared" ref="C32:I32" si="6">_xlfn.PERCENTILE.INC(C4:C24,0.1)</f>
        <v>19.930666666666664</v>
      </c>
      <c r="D32" s="1">
        <f t="shared" si="6"/>
        <v>19.930666666666664</v>
      </c>
      <c r="E32" s="1">
        <f t="shared" si="6"/>
        <v>19.930666666666664</v>
      </c>
      <c r="F32" s="2">
        <f>_xlfn.PERCENTILE.INC(F4:F24,0.1)</f>
        <v>20.364125000000001</v>
      </c>
      <c r="G32" s="2">
        <f t="shared" si="6"/>
        <v>20.742166666666662</v>
      </c>
      <c r="H32" s="2">
        <f t="shared" si="6"/>
        <v>20.742166666666662</v>
      </c>
      <c r="I32" s="2">
        <f t="shared" si="6"/>
        <v>20.742166666666662</v>
      </c>
    </row>
    <row r="33" spans="1:9" x14ac:dyDescent="0.3">
      <c r="A33" t="s">
        <v>4</v>
      </c>
      <c r="B33" s="1">
        <f>_xlfn.PERCENTILE.INC(B4:B24,0.25)</f>
        <v>20.364125000000001</v>
      </c>
      <c r="C33" s="1">
        <f t="shared" ref="C33:I33" si="7">_xlfn.PERCENTILE.INC(C4:C24,0.25)</f>
        <v>20.742166666666662</v>
      </c>
      <c r="D33" s="1">
        <f t="shared" si="7"/>
        <v>20.742166666666662</v>
      </c>
      <c r="E33" s="1">
        <f t="shared" si="7"/>
        <v>20.742166666666662</v>
      </c>
      <c r="F33" s="2">
        <f t="shared" si="7"/>
        <v>20.6684375</v>
      </c>
      <c r="G33" s="2">
        <f t="shared" si="7"/>
        <v>21.147916666666664</v>
      </c>
      <c r="H33" s="2">
        <f t="shared" si="7"/>
        <v>21.147916666666664</v>
      </c>
      <c r="I33" s="2">
        <f t="shared" si="7"/>
        <v>21.147916666666664</v>
      </c>
    </row>
    <row r="34" spans="1:9" x14ac:dyDescent="0.3">
      <c r="A34" t="s">
        <v>5</v>
      </c>
      <c r="B34" s="1">
        <f>_xlfn.PERCENTILE.INC(B4:B24,0.5)</f>
        <v>20.972750000000001</v>
      </c>
      <c r="C34" s="1">
        <f t="shared" ref="C34:I34" si="8">_xlfn.PERCENTILE.INC(C4:C24,0.5)</f>
        <v>21.553666666666665</v>
      </c>
      <c r="D34" s="1">
        <f t="shared" si="8"/>
        <v>21.553666666666665</v>
      </c>
      <c r="E34" s="1">
        <f t="shared" si="8"/>
        <v>21.553666666666665</v>
      </c>
      <c r="F34" s="2">
        <f>_xlfn.PERCENTILE.INC(F4:F24,0.5)</f>
        <v>21.581375000000001</v>
      </c>
      <c r="G34" s="2">
        <f t="shared" si="8"/>
        <v>22.365166666666664</v>
      </c>
      <c r="H34" s="2">
        <f t="shared" si="8"/>
        <v>22.365166666666664</v>
      </c>
      <c r="I34" s="2">
        <f t="shared" si="8"/>
        <v>22.365166666666664</v>
      </c>
    </row>
    <row r="35" spans="1:9" x14ac:dyDescent="0.3">
      <c r="A35" t="s">
        <v>23</v>
      </c>
      <c r="B35" s="1">
        <f>_xlfn.PERCENTILE.INC(B4:B24,0.75)</f>
        <v>22.220937499999998</v>
      </c>
      <c r="C35" s="1">
        <f t="shared" ref="C35:I35" si="9">_xlfn.PERCENTILE.INC(C4:C24,0.75)</f>
        <v>22.770916666666665</v>
      </c>
      <c r="D35" s="1">
        <f t="shared" si="9"/>
        <v>22.770916666666665</v>
      </c>
      <c r="E35" s="1">
        <f t="shared" si="9"/>
        <v>22.770916666666665</v>
      </c>
      <c r="F35" s="2">
        <f t="shared" si="9"/>
        <v>23.835312500000001</v>
      </c>
      <c r="G35" s="2">
        <f t="shared" si="9"/>
        <v>23.582416666666663</v>
      </c>
      <c r="H35" s="2">
        <f t="shared" si="9"/>
        <v>23.582416666666663</v>
      </c>
      <c r="I35" s="2">
        <f t="shared" si="9"/>
        <v>23.582416666666663</v>
      </c>
    </row>
    <row r="36" spans="1:9" x14ac:dyDescent="0.3">
      <c r="A36" t="s">
        <v>6</v>
      </c>
      <c r="B36" s="1">
        <f>B35-B33</f>
        <v>1.8568124999999966</v>
      </c>
      <c r="C36" s="1">
        <f t="shared" ref="C36:I36" si="10">C35-C33</f>
        <v>2.0287500000000023</v>
      </c>
      <c r="D36" s="1">
        <f t="shared" si="10"/>
        <v>2.0287500000000023</v>
      </c>
      <c r="E36" s="1">
        <f t="shared" si="10"/>
        <v>2.0287500000000023</v>
      </c>
      <c r="F36" s="2">
        <f t="shared" si="10"/>
        <v>3.166875000000001</v>
      </c>
      <c r="G36" s="2">
        <f t="shared" si="10"/>
        <v>2.4344999999999999</v>
      </c>
      <c r="H36" s="2">
        <f t="shared" si="10"/>
        <v>2.4344999999999999</v>
      </c>
      <c r="I36" s="2">
        <f t="shared" si="10"/>
        <v>2.4344999999999999</v>
      </c>
    </row>
    <row r="38" spans="1:9" x14ac:dyDescent="0.3">
      <c r="A38" s="10" t="s">
        <v>25</v>
      </c>
    </row>
    <row r="39" spans="1:9" x14ac:dyDescent="0.3">
      <c r="A39" s="10" t="s">
        <v>20</v>
      </c>
    </row>
    <row r="40" spans="1:9" ht="15.6" x14ac:dyDescent="0.3">
      <c r="A40" s="10" t="s">
        <v>26</v>
      </c>
    </row>
    <row r="41" spans="1:9" ht="15.6" x14ac:dyDescent="0.35">
      <c r="A41" t="s">
        <v>27</v>
      </c>
    </row>
    <row r="42" spans="1:9" x14ac:dyDescent="0.3">
      <c r="A42" s="10" t="s">
        <v>28</v>
      </c>
    </row>
    <row r="43" spans="1:9" x14ac:dyDescent="0.3">
      <c r="A43" s="10" t="s">
        <v>29</v>
      </c>
    </row>
    <row r="44" spans="1:9" x14ac:dyDescent="0.3">
      <c r="A44" s="10" t="s">
        <v>30</v>
      </c>
    </row>
  </sheetData>
  <mergeCells count="2">
    <mergeCell ref="B1:E1"/>
    <mergeCell ref="F1:I1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F98B8-2AE5-483A-AA0D-EE65F20E0D35}">
  <dimension ref="A1:J44"/>
  <sheetViews>
    <sheetView zoomScale="85" zoomScaleNormal="85" workbookViewId="0">
      <selection activeCell="B3" sqref="B3:I3"/>
    </sheetView>
  </sheetViews>
  <sheetFormatPr baseColWidth="10" defaultRowHeight="14.4" x14ac:dyDescent="0.3"/>
  <cols>
    <col min="1" max="1" width="35.88671875" bestFit="1" customWidth="1"/>
    <col min="2" max="5" width="18.33203125" bestFit="1" customWidth="1"/>
    <col min="6" max="9" width="21" bestFit="1" customWidth="1"/>
    <col min="10" max="10" width="19.6640625" bestFit="1" customWidth="1"/>
  </cols>
  <sheetData>
    <row r="1" spans="1:10" x14ac:dyDescent="0.3">
      <c r="A1" s="3" t="s">
        <v>10</v>
      </c>
      <c r="B1" s="13" t="s">
        <v>12</v>
      </c>
      <c r="C1" s="13"/>
      <c r="D1" s="13"/>
      <c r="E1" s="13"/>
      <c r="F1" s="13" t="s">
        <v>13</v>
      </c>
      <c r="G1" s="13"/>
      <c r="H1" s="13"/>
      <c r="I1" s="13"/>
    </row>
    <row r="2" spans="1:10" ht="15.6" x14ac:dyDescent="0.35">
      <c r="B2" s="9" t="s">
        <v>14</v>
      </c>
      <c r="C2" s="9" t="s">
        <v>15</v>
      </c>
      <c r="D2" s="9" t="s">
        <v>16</v>
      </c>
      <c r="E2" s="9" t="s">
        <v>17</v>
      </c>
      <c r="F2" s="9" t="s">
        <v>14</v>
      </c>
      <c r="G2" s="9" t="s">
        <v>15</v>
      </c>
      <c r="H2" s="9" t="s">
        <v>16</v>
      </c>
      <c r="I2" s="9" t="s">
        <v>17</v>
      </c>
    </row>
    <row r="3" spans="1:10" x14ac:dyDescent="0.3">
      <c r="A3" s="3" t="s">
        <v>24</v>
      </c>
      <c r="B3" s="3"/>
      <c r="C3" s="3"/>
      <c r="D3" s="3"/>
      <c r="E3" s="3"/>
      <c r="F3" s="4"/>
      <c r="G3" s="4"/>
      <c r="H3" s="4"/>
      <c r="I3" s="4"/>
      <c r="J3" s="4" t="s">
        <v>0</v>
      </c>
    </row>
    <row r="4" spans="1:10" x14ac:dyDescent="0.3">
      <c r="A4" s="12">
        <v>1</v>
      </c>
      <c r="B4" s="1">
        <v>300.2712499999999</v>
      </c>
      <c r="C4" s="1">
        <v>189.04966666666661</v>
      </c>
      <c r="D4" s="1">
        <v>189.04966666666661</v>
      </c>
      <c r="E4" s="1">
        <v>189.04966666666661</v>
      </c>
      <c r="F4" s="2">
        <v>655.09933333333311</v>
      </c>
      <c r="G4" s="2">
        <v>663.56466666666643</v>
      </c>
      <c r="H4" s="2">
        <v>663.56466666666643</v>
      </c>
      <c r="I4" s="2">
        <v>680.49533333333318</v>
      </c>
      <c r="J4" s="5">
        <v>2.5000000000000001E-2</v>
      </c>
    </row>
    <row r="5" spans="1:10" x14ac:dyDescent="0.3">
      <c r="A5" s="12">
        <f>A4-5%</f>
        <v>0.95</v>
      </c>
      <c r="B5" s="1">
        <v>62.512309999999999</v>
      </c>
      <c r="C5" s="1">
        <v>29.217466666666663</v>
      </c>
      <c r="D5" s="1">
        <v>29.217466666666663</v>
      </c>
      <c r="E5" s="1">
        <v>29.217466666666663</v>
      </c>
      <c r="F5" s="2">
        <v>470.62903333333315</v>
      </c>
      <c r="G5" s="2">
        <v>405.30624666666654</v>
      </c>
      <c r="H5" s="2">
        <v>405.30624666666654</v>
      </c>
      <c r="I5" s="2">
        <v>274.66067333333325</v>
      </c>
      <c r="J5" s="1">
        <v>0.05</v>
      </c>
    </row>
    <row r="6" spans="1:10" x14ac:dyDescent="0.3">
      <c r="A6" s="12">
        <f t="shared" ref="A6:A24" si="0">A5-5%</f>
        <v>0.89999999999999991</v>
      </c>
      <c r="B6" s="1">
        <v>28.660400000000003</v>
      </c>
      <c r="C6" s="1">
        <v>26.472166666666663</v>
      </c>
      <c r="D6" s="1">
        <v>26.472166666666663</v>
      </c>
      <c r="E6" s="1">
        <v>26.472166666666663</v>
      </c>
      <c r="F6" s="2">
        <v>313.42670833333329</v>
      </c>
      <c r="G6" s="2">
        <v>185.22299166666659</v>
      </c>
      <c r="H6" s="2">
        <v>185.22299166666659</v>
      </c>
      <c r="I6" s="2">
        <v>62.852483333333325</v>
      </c>
      <c r="J6" s="1">
        <v>0.05</v>
      </c>
    </row>
    <row r="7" spans="1:10" x14ac:dyDescent="0.3">
      <c r="A7" s="12">
        <f t="shared" si="0"/>
        <v>0.84999999999999987</v>
      </c>
      <c r="B7" s="1">
        <v>26.923774999999999</v>
      </c>
      <c r="C7" s="1">
        <v>25.286566666666666</v>
      </c>
      <c r="D7" s="1">
        <v>25.286566666666666</v>
      </c>
      <c r="E7" s="1">
        <v>25.286566666666666</v>
      </c>
      <c r="F7" s="2">
        <v>177.42335833333328</v>
      </c>
      <c r="G7" s="2">
        <v>52.665816666666657</v>
      </c>
      <c r="H7" s="2">
        <v>52.665816666666657</v>
      </c>
      <c r="I7" s="2">
        <v>54.823883333333328</v>
      </c>
      <c r="J7" s="1">
        <v>0.05</v>
      </c>
    </row>
    <row r="8" spans="1:10" x14ac:dyDescent="0.3">
      <c r="A8" s="12">
        <f t="shared" si="0"/>
        <v>0.79999999999999982</v>
      </c>
      <c r="B8" s="1">
        <v>25.934000000000005</v>
      </c>
      <c r="C8" s="1">
        <v>24.637366666666665</v>
      </c>
      <c r="D8" s="1">
        <v>24.637366666666665</v>
      </c>
      <c r="E8" s="1">
        <v>24.637366666666665</v>
      </c>
      <c r="F8" s="2">
        <v>68.932558333333319</v>
      </c>
      <c r="G8" s="2">
        <v>42.187416666666664</v>
      </c>
      <c r="H8" s="2">
        <v>42.187416666666664</v>
      </c>
      <c r="I8" s="2">
        <v>49.72163333333333</v>
      </c>
      <c r="J8" s="1">
        <v>0.05</v>
      </c>
    </row>
    <row r="9" spans="1:10" x14ac:dyDescent="0.3">
      <c r="A9" s="12">
        <f t="shared" si="0"/>
        <v>0.74999999999999978</v>
      </c>
      <c r="B9" s="1">
        <v>24.642499999999998</v>
      </c>
      <c r="C9" s="1">
        <v>23.988166666666665</v>
      </c>
      <c r="D9" s="1">
        <v>23.988166666666665</v>
      </c>
      <c r="E9" s="1">
        <v>23.988166666666665</v>
      </c>
      <c r="F9" s="2">
        <v>41.923333333333332</v>
      </c>
      <c r="G9" s="2">
        <v>39.173916666666663</v>
      </c>
      <c r="H9" s="2">
        <v>39.173916666666663</v>
      </c>
      <c r="I9" s="2">
        <v>49.559333333333328</v>
      </c>
      <c r="J9" s="1">
        <v>0.05</v>
      </c>
    </row>
    <row r="10" spans="1:10" x14ac:dyDescent="0.3">
      <c r="A10" s="12">
        <f t="shared" si="0"/>
        <v>0.69999999999999973</v>
      </c>
      <c r="B10" s="1">
        <v>24.642499999999998</v>
      </c>
      <c r="C10" s="1">
        <v>23.988166666666665</v>
      </c>
      <c r="D10" s="1">
        <v>23.988166666666665</v>
      </c>
      <c r="E10" s="1">
        <v>23.988166666666665</v>
      </c>
      <c r="F10" s="2">
        <v>36.748333333333328</v>
      </c>
      <c r="G10" s="2">
        <v>37.09911666666666</v>
      </c>
      <c r="H10" s="2">
        <v>37.09911666666666</v>
      </c>
      <c r="I10" s="2">
        <v>49.559333333333328</v>
      </c>
      <c r="J10" s="1">
        <v>0.05</v>
      </c>
    </row>
    <row r="11" spans="1:10" x14ac:dyDescent="0.3">
      <c r="A11" s="12">
        <f t="shared" si="0"/>
        <v>0.64999999999999969</v>
      </c>
      <c r="B11" s="1">
        <v>23.673875000000002</v>
      </c>
      <c r="C11" s="1">
        <v>23.501266666666663</v>
      </c>
      <c r="D11" s="1">
        <v>23.501266666666663</v>
      </c>
      <c r="E11" s="1">
        <v>23.501266666666663</v>
      </c>
      <c r="F11" s="2">
        <v>33.94595833333333</v>
      </c>
      <c r="G11" s="2">
        <v>36.077541666666662</v>
      </c>
      <c r="H11" s="2">
        <v>36.077541666666662</v>
      </c>
      <c r="I11" s="2">
        <v>49.559333333333328</v>
      </c>
      <c r="J11" s="1">
        <v>0.05</v>
      </c>
    </row>
    <row r="12" spans="1:10" x14ac:dyDescent="0.3">
      <c r="A12" s="12">
        <f t="shared" si="0"/>
        <v>0.59999999999999964</v>
      </c>
      <c r="B12" s="1">
        <v>23.028124999999999</v>
      </c>
      <c r="C12" s="1">
        <v>23.176666666666662</v>
      </c>
      <c r="D12" s="1">
        <v>23.176666666666662</v>
      </c>
      <c r="E12" s="1">
        <v>23.176666666666662</v>
      </c>
      <c r="F12" s="2">
        <v>32.199208333333331</v>
      </c>
      <c r="G12" s="2">
        <v>35.509491666666662</v>
      </c>
      <c r="H12" s="2">
        <v>35.509491666666662</v>
      </c>
      <c r="I12" s="2">
        <v>49.559333333333328</v>
      </c>
      <c r="J12" s="1">
        <v>0.05</v>
      </c>
    </row>
    <row r="13" spans="1:10" x14ac:dyDescent="0.3">
      <c r="A13" s="12">
        <f t="shared" si="0"/>
        <v>0.5499999999999996</v>
      </c>
      <c r="B13" s="1">
        <v>22.482950000000006</v>
      </c>
      <c r="C13" s="1">
        <v>22.852066666666666</v>
      </c>
      <c r="D13" s="1">
        <v>22.852066666666666</v>
      </c>
      <c r="E13" s="1">
        <v>22.852066666666666</v>
      </c>
      <c r="F13" s="2">
        <v>31.087708333333332</v>
      </c>
      <c r="G13" s="2">
        <v>34.657416666666663</v>
      </c>
      <c r="H13" s="2">
        <v>34.657416666666663</v>
      </c>
      <c r="I13" s="2">
        <v>49.559333333333328</v>
      </c>
      <c r="J13" s="1">
        <v>0.05</v>
      </c>
    </row>
    <row r="14" spans="1:10" x14ac:dyDescent="0.3">
      <c r="A14" s="12">
        <f t="shared" si="0"/>
        <v>0.49999999999999961</v>
      </c>
      <c r="B14" s="1">
        <v>20.972750000000001</v>
      </c>
      <c r="C14" s="1">
        <v>21.553666666666665</v>
      </c>
      <c r="D14" s="1">
        <v>21.553666666666665</v>
      </c>
      <c r="E14" s="1">
        <v>21.553666666666665</v>
      </c>
      <c r="F14" s="2">
        <v>31.087708333333332</v>
      </c>
      <c r="G14" s="2">
        <v>34.657416666666663</v>
      </c>
      <c r="H14" s="2">
        <v>34.657416666666663</v>
      </c>
      <c r="I14" s="2">
        <v>49.559333333333328</v>
      </c>
      <c r="J14" s="1">
        <v>0.05</v>
      </c>
    </row>
    <row r="15" spans="1:10" x14ac:dyDescent="0.3">
      <c r="A15" s="12">
        <f t="shared" si="0"/>
        <v>0.44999999999999962</v>
      </c>
      <c r="B15" s="1">
        <v>20.972750000000001</v>
      </c>
      <c r="C15" s="1">
        <v>21.553666666666665</v>
      </c>
      <c r="D15" s="1">
        <v>21.553666666666665</v>
      </c>
      <c r="E15" s="1">
        <v>21.553666666666665</v>
      </c>
      <c r="F15" s="2">
        <v>30.417208333333328</v>
      </c>
      <c r="G15" s="2">
        <v>34.657416666666663</v>
      </c>
      <c r="H15" s="2">
        <v>34.657416666666663</v>
      </c>
      <c r="I15" s="2">
        <v>49.559333333333328</v>
      </c>
      <c r="J15" s="1">
        <v>0.05</v>
      </c>
    </row>
    <row r="16" spans="1:10" x14ac:dyDescent="0.3">
      <c r="A16" s="12">
        <f t="shared" si="0"/>
        <v>0.39999999999999963</v>
      </c>
      <c r="B16" s="1">
        <v>20.972750000000001</v>
      </c>
      <c r="C16" s="1">
        <v>21.553666666666665</v>
      </c>
      <c r="D16" s="1">
        <v>21.553666666666665</v>
      </c>
      <c r="E16" s="1">
        <v>21.553666666666665</v>
      </c>
      <c r="F16" s="2">
        <v>29.64095833333333</v>
      </c>
      <c r="G16" s="2">
        <v>33.805341666666664</v>
      </c>
      <c r="H16" s="2">
        <v>33.805341666666664</v>
      </c>
      <c r="I16" s="2">
        <v>49.559333333333328</v>
      </c>
      <c r="J16" s="1">
        <v>0.05</v>
      </c>
    </row>
    <row r="17" spans="1:10" x14ac:dyDescent="0.3">
      <c r="A17" s="12">
        <f t="shared" si="0"/>
        <v>0.34999999999999964</v>
      </c>
      <c r="B17" s="1">
        <v>20.972750000000001</v>
      </c>
      <c r="C17" s="1">
        <v>21.553666666666665</v>
      </c>
      <c r="D17" s="1">
        <v>21.553666666666665</v>
      </c>
      <c r="E17" s="1">
        <v>21.553666666666665</v>
      </c>
      <c r="F17" s="2">
        <v>28.42370833333333</v>
      </c>
      <c r="G17" s="2">
        <v>32.62866666666666</v>
      </c>
      <c r="H17" s="2">
        <v>32.62866666666666</v>
      </c>
      <c r="I17" s="2">
        <v>49.559333333333328</v>
      </c>
      <c r="J17" s="1">
        <v>0.05</v>
      </c>
    </row>
    <row r="18" spans="1:10" x14ac:dyDescent="0.3">
      <c r="A18" s="12">
        <f t="shared" si="0"/>
        <v>0.29999999999999966</v>
      </c>
      <c r="B18" s="1">
        <v>20.851025000000003</v>
      </c>
      <c r="C18" s="1">
        <v>21.391366666666663</v>
      </c>
      <c r="D18" s="1">
        <v>21.391366666666663</v>
      </c>
      <c r="E18" s="1">
        <v>21.391366666666663</v>
      </c>
      <c r="F18" s="2">
        <v>27.003583333333331</v>
      </c>
      <c r="G18" s="2">
        <v>32.62866666666666</v>
      </c>
      <c r="H18" s="2">
        <v>32.62866666666666</v>
      </c>
      <c r="I18" s="2">
        <v>49.559333333333328</v>
      </c>
      <c r="J18" s="1">
        <v>0.05</v>
      </c>
    </row>
    <row r="19" spans="1:10" x14ac:dyDescent="0.3">
      <c r="A19" s="12">
        <f t="shared" si="0"/>
        <v>0.24999999999999967</v>
      </c>
      <c r="B19" s="1">
        <v>20.364125000000001</v>
      </c>
      <c r="C19" s="1">
        <v>20.742166666666662</v>
      </c>
      <c r="D19" s="1">
        <v>20.742166666666662</v>
      </c>
      <c r="E19" s="1">
        <v>20.742166666666662</v>
      </c>
      <c r="F19" s="2">
        <v>26.192083333333329</v>
      </c>
      <c r="G19" s="2">
        <v>32.62866666666666</v>
      </c>
      <c r="H19" s="2">
        <v>32.62866666666666</v>
      </c>
      <c r="I19" s="2">
        <v>49.559333333333328</v>
      </c>
      <c r="J19" s="1">
        <v>0.05</v>
      </c>
    </row>
    <row r="20" spans="1:10" x14ac:dyDescent="0.3">
      <c r="A20" s="12">
        <f t="shared" si="0"/>
        <v>0.19999999999999968</v>
      </c>
      <c r="B20" s="1">
        <v>20.364125000000001</v>
      </c>
      <c r="C20" s="1">
        <v>20.742166666666662</v>
      </c>
      <c r="D20" s="1">
        <v>20.742166666666662</v>
      </c>
      <c r="E20" s="1">
        <v>20.742166666666662</v>
      </c>
      <c r="F20" s="2">
        <v>25.38058333333333</v>
      </c>
      <c r="G20" s="2">
        <v>32.62866666666666</v>
      </c>
      <c r="H20" s="2">
        <v>32.62866666666666</v>
      </c>
      <c r="I20" s="2">
        <v>49.559333333333328</v>
      </c>
      <c r="J20" s="1">
        <v>0.05</v>
      </c>
    </row>
    <row r="21" spans="1:10" x14ac:dyDescent="0.3">
      <c r="A21" s="12">
        <f t="shared" si="0"/>
        <v>0.14999999999999969</v>
      </c>
      <c r="B21" s="1">
        <v>20.364125000000001</v>
      </c>
      <c r="C21" s="1">
        <v>20.742166666666662</v>
      </c>
      <c r="D21" s="1">
        <v>20.742166666666662</v>
      </c>
      <c r="E21" s="1">
        <v>20.742166666666662</v>
      </c>
      <c r="F21" s="2">
        <v>25.177708333333332</v>
      </c>
      <c r="G21" s="2">
        <v>32.62866666666666</v>
      </c>
      <c r="H21" s="2">
        <v>32.62866666666666</v>
      </c>
      <c r="I21" s="2">
        <v>49.559333333333328</v>
      </c>
      <c r="J21" s="1">
        <v>0.05</v>
      </c>
    </row>
    <row r="22" spans="1:10" x14ac:dyDescent="0.3">
      <c r="A22" s="12">
        <f t="shared" si="0"/>
        <v>9.9999999999999686E-2</v>
      </c>
      <c r="B22" s="1">
        <v>20.364125000000001</v>
      </c>
      <c r="C22" s="1">
        <v>20.742166666666662</v>
      </c>
      <c r="D22" s="1">
        <v>20.742166666666662</v>
      </c>
      <c r="E22" s="1">
        <v>20.742166666666662</v>
      </c>
      <c r="F22" s="2">
        <v>25.177708333333332</v>
      </c>
      <c r="G22" s="2">
        <v>32.62866666666666</v>
      </c>
      <c r="H22" s="2">
        <v>32.62866666666666</v>
      </c>
      <c r="I22" s="2">
        <v>49.559333333333328</v>
      </c>
      <c r="J22" s="1">
        <v>0.05</v>
      </c>
    </row>
    <row r="23" spans="1:10" x14ac:dyDescent="0.3">
      <c r="A23" s="12">
        <f t="shared" si="0"/>
        <v>4.9999999999999684E-2</v>
      </c>
      <c r="B23" s="1">
        <v>20.364125000000001</v>
      </c>
      <c r="C23" s="1">
        <v>20.742166666666662</v>
      </c>
      <c r="D23" s="1">
        <v>20.742166666666662</v>
      </c>
      <c r="E23" s="1">
        <v>20.742166666666662</v>
      </c>
      <c r="F23" s="2">
        <v>24.974833333333333</v>
      </c>
      <c r="G23" s="2">
        <v>32.62866666666666</v>
      </c>
      <c r="H23" s="2">
        <v>32.62866666666666</v>
      </c>
      <c r="I23" s="2">
        <v>49.559333333333328</v>
      </c>
      <c r="J23" s="1">
        <v>0.05</v>
      </c>
    </row>
    <row r="24" spans="1:10" x14ac:dyDescent="0.3">
      <c r="A24" s="12">
        <f t="shared" si="0"/>
        <v>-3.1918911957973251E-16</v>
      </c>
      <c r="B24" s="1">
        <v>20.364125000000001</v>
      </c>
      <c r="C24" s="1">
        <v>20.742166666666662</v>
      </c>
      <c r="D24" s="1">
        <v>20.742166666666662</v>
      </c>
      <c r="E24" s="1">
        <v>20.742166666666662</v>
      </c>
      <c r="F24" s="2">
        <v>24.16333333333333</v>
      </c>
      <c r="G24" s="2">
        <v>32.62866666666666</v>
      </c>
      <c r="H24" s="2">
        <v>32.62866666666666</v>
      </c>
      <c r="I24" s="2">
        <v>49.559333333333328</v>
      </c>
      <c r="J24" s="5">
        <v>2.5000000000000001E-2</v>
      </c>
    </row>
    <row r="25" spans="1:10" x14ac:dyDescent="0.3">
      <c r="F25" s="6"/>
      <c r="G25" s="6"/>
      <c r="H25" s="6"/>
      <c r="I25" s="6"/>
    </row>
    <row r="26" spans="1:10" x14ac:dyDescent="0.3">
      <c r="A26" t="s">
        <v>11</v>
      </c>
      <c r="B26" s="1">
        <f>AVERAGE(B4:B24)</f>
        <v>37.604688571428582</v>
      </c>
      <c r="C26" s="1">
        <f>AVERAGE(C4:C24)</f>
        <v>30.677552380952378</v>
      </c>
      <c r="D26" s="1">
        <f t="shared" ref="D26:I26" si="1">AVERAGE(D4:D24)</f>
        <v>30.677552380952378</v>
      </c>
      <c r="E26" s="1">
        <f t="shared" si="1"/>
        <v>30.677552380952378</v>
      </c>
      <c r="F26" s="2">
        <f t="shared" si="1"/>
        <v>102.81214047619042</v>
      </c>
      <c r="G26" s="2">
        <f t="shared" si="1"/>
        <v>90.267339523809525</v>
      </c>
      <c r="H26" s="2">
        <f t="shared" si="1"/>
        <v>90.267339523809525</v>
      </c>
      <c r="I26" s="2">
        <f t="shared" si="1"/>
        <v>91.214444761904772</v>
      </c>
      <c r="J26" s="1"/>
    </row>
    <row r="27" spans="1:10" x14ac:dyDescent="0.3">
      <c r="A27" t="s">
        <v>18</v>
      </c>
      <c r="B27" s="1">
        <f>SUMPRODUCT(B4:B24,$J4:$J24)</f>
        <v>31.469038624999996</v>
      </c>
      <c r="C27" s="1">
        <f t="shared" ref="C27:H27" si="2">SUMPRODUCT(C4:C24,$J4:$J24)</f>
        <v>26.966634166666662</v>
      </c>
      <c r="D27" s="1">
        <f t="shared" si="2"/>
        <v>26.966634166666662</v>
      </c>
      <c r="E27" s="1">
        <f t="shared" si="2"/>
        <v>26.966634166666662</v>
      </c>
      <c r="F27" s="2">
        <f t="shared" si="2"/>
        <v>90.971180833333321</v>
      </c>
      <c r="G27" s="2">
        <f t="shared" si="2"/>
        <v>77.375873166666651</v>
      </c>
      <c r="H27" s="2">
        <f t="shared" si="2"/>
        <v>77.375873166666651</v>
      </c>
      <c r="I27" s="2">
        <f>SUMPRODUCT(I4:I24,$J4:$J24)</f>
        <v>77.523800333333298</v>
      </c>
      <c r="J27" s="1"/>
    </row>
    <row r="28" spans="1:10" x14ac:dyDescent="0.3">
      <c r="A28" t="s">
        <v>19</v>
      </c>
      <c r="B28" s="1">
        <f>B6-B22</f>
        <v>8.2962750000000014</v>
      </c>
      <c r="C28" s="1">
        <f t="shared" ref="C28:I28" si="3">C6-C22</f>
        <v>5.73</v>
      </c>
      <c r="D28" s="1">
        <f t="shared" si="3"/>
        <v>5.73</v>
      </c>
      <c r="E28" s="1">
        <f t="shared" si="3"/>
        <v>5.73</v>
      </c>
      <c r="F28" s="2">
        <f>F6-F22</f>
        <v>288.24899999999997</v>
      </c>
      <c r="G28" s="2">
        <f t="shared" si="3"/>
        <v>152.59432499999991</v>
      </c>
      <c r="H28" s="2">
        <f t="shared" si="3"/>
        <v>152.59432499999991</v>
      </c>
      <c r="I28" s="2">
        <f t="shared" si="3"/>
        <v>13.293149999999997</v>
      </c>
      <c r="J28" s="1"/>
    </row>
    <row r="29" spans="1:10" x14ac:dyDescent="0.3">
      <c r="A29" t="s">
        <v>1</v>
      </c>
      <c r="B29" s="1">
        <f>B4-B24</f>
        <v>279.90712499999989</v>
      </c>
      <c r="C29" s="1">
        <f t="shared" ref="C29:I29" si="4">C4-C24</f>
        <v>168.30749999999995</v>
      </c>
      <c r="D29" s="1">
        <f t="shared" si="4"/>
        <v>168.30749999999995</v>
      </c>
      <c r="E29" s="1">
        <f t="shared" si="4"/>
        <v>168.30749999999995</v>
      </c>
      <c r="F29" s="2">
        <f t="shared" si="4"/>
        <v>630.93599999999981</v>
      </c>
      <c r="G29" s="2">
        <f t="shared" si="4"/>
        <v>630.93599999999981</v>
      </c>
      <c r="H29" s="2">
        <f t="shared" si="4"/>
        <v>630.93599999999981</v>
      </c>
      <c r="I29" s="2">
        <f t="shared" si="4"/>
        <v>630.93599999999981</v>
      </c>
      <c r="J29" s="1"/>
    </row>
    <row r="30" spans="1:10" x14ac:dyDescent="0.3">
      <c r="A30" t="s">
        <v>2</v>
      </c>
      <c r="B30" s="1">
        <f>_xlfn.STDEV.P(B4:B24)</f>
        <v>59.396263974420769</v>
      </c>
      <c r="C30" s="1">
        <f t="shared" ref="C30:I30" si="5">_xlfn.STDEV.P(C4:C24)</f>
        <v>35.481096488348676</v>
      </c>
      <c r="D30" s="1">
        <f t="shared" si="5"/>
        <v>35.481096488348676</v>
      </c>
      <c r="E30" s="1">
        <f t="shared" si="5"/>
        <v>35.481096488348676</v>
      </c>
      <c r="F30" s="2">
        <f t="shared" si="5"/>
        <v>165.83315769447074</v>
      </c>
      <c r="G30" s="2">
        <f t="shared" si="5"/>
        <v>152.92028770184456</v>
      </c>
      <c r="H30" s="2">
        <f t="shared" si="5"/>
        <v>152.92028770184456</v>
      </c>
      <c r="I30" s="2">
        <f t="shared" si="5"/>
        <v>140.15589696919804</v>
      </c>
    </row>
    <row r="31" spans="1:10" x14ac:dyDescent="0.3">
      <c r="F31" s="6"/>
      <c r="G31" s="6"/>
      <c r="H31" s="6"/>
      <c r="I31" s="6"/>
    </row>
    <row r="32" spans="1:10" x14ac:dyDescent="0.3">
      <c r="A32" t="s">
        <v>3</v>
      </c>
      <c r="B32" s="1">
        <f>_xlfn.PERCENTILE.INC(B4:B24,0.1)</f>
        <v>20.364125000000001</v>
      </c>
      <c r="C32" s="1">
        <f t="shared" ref="C32:I32" si="6">_xlfn.PERCENTILE.INC(C4:C24,0.1)</f>
        <v>20.742166666666662</v>
      </c>
      <c r="D32" s="1">
        <f t="shared" si="6"/>
        <v>20.742166666666662</v>
      </c>
      <c r="E32" s="1">
        <f t="shared" si="6"/>
        <v>20.742166666666662</v>
      </c>
      <c r="F32" s="2">
        <f>_xlfn.PERCENTILE.INC(F4:F24,0.1)</f>
        <v>25.177708333333332</v>
      </c>
      <c r="G32" s="2">
        <f t="shared" si="6"/>
        <v>32.62866666666666</v>
      </c>
      <c r="H32" s="2">
        <f t="shared" si="6"/>
        <v>32.62866666666666</v>
      </c>
      <c r="I32" s="2">
        <f t="shared" si="6"/>
        <v>49.559333333333328</v>
      </c>
    </row>
    <row r="33" spans="1:9" x14ac:dyDescent="0.3">
      <c r="A33" t="s">
        <v>4</v>
      </c>
      <c r="B33" s="1">
        <f>_xlfn.PERCENTILE.INC(B4:B24,0.25)</f>
        <v>20.364125000000001</v>
      </c>
      <c r="C33" s="1">
        <f t="shared" ref="C33:I33" si="7">_xlfn.PERCENTILE.INC(C4:C24,0.25)</f>
        <v>20.742166666666662</v>
      </c>
      <c r="D33" s="1">
        <f t="shared" si="7"/>
        <v>20.742166666666662</v>
      </c>
      <c r="E33" s="1">
        <f t="shared" si="7"/>
        <v>20.742166666666662</v>
      </c>
      <c r="F33" s="2">
        <f t="shared" si="7"/>
        <v>26.192083333333329</v>
      </c>
      <c r="G33" s="2">
        <f t="shared" si="7"/>
        <v>32.62866666666666</v>
      </c>
      <c r="H33" s="2">
        <f t="shared" si="7"/>
        <v>32.62866666666666</v>
      </c>
      <c r="I33" s="2">
        <f t="shared" si="7"/>
        <v>49.559333333333328</v>
      </c>
    </row>
    <row r="34" spans="1:9" x14ac:dyDescent="0.3">
      <c r="A34" t="s">
        <v>5</v>
      </c>
      <c r="B34" s="1">
        <f>_xlfn.PERCENTILE.INC(B4:B24,0.5)</f>
        <v>20.972750000000001</v>
      </c>
      <c r="C34" s="1">
        <f t="shared" ref="C34:I34" si="8">_xlfn.PERCENTILE.INC(C4:C24,0.5)</f>
        <v>21.553666666666665</v>
      </c>
      <c r="D34" s="1">
        <f t="shared" si="8"/>
        <v>21.553666666666665</v>
      </c>
      <c r="E34" s="1">
        <f t="shared" si="8"/>
        <v>21.553666666666665</v>
      </c>
      <c r="F34" s="2">
        <f>_xlfn.PERCENTILE.INC(F4:F24,0.5)</f>
        <v>31.087708333333332</v>
      </c>
      <c r="G34" s="2">
        <f t="shared" si="8"/>
        <v>34.657416666666663</v>
      </c>
      <c r="H34" s="2">
        <f t="shared" si="8"/>
        <v>34.657416666666663</v>
      </c>
      <c r="I34" s="2">
        <f t="shared" si="8"/>
        <v>49.559333333333328</v>
      </c>
    </row>
    <row r="35" spans="1:9" x14ac:dyDescent="0.3">
      <c r="A35" t="s">
        <v>23</v>
      </c>
      <c r="B35" s="1">
        <f>_xlfn.PERCENTILE.INC(B4:B24,0.75)</f>
        <v>24.642499999999998</v>
      </c>
      <c r="C35" s="1">
        <f t="shared" ref="C35:I35" si="9">_xlfn.PERCENTILE.INC(C4:C24,0.75)</f>
        <v>23.988166666666665</v>
      </c>
      <c r="D35" s="1">
        <f t="shared" si="9"/>
        <v>23.988166666666665</v>
      </c>
      <c r="E35" s="1">
        <f t="shared" si="9"/>
        <v>23.988166666666665</v>
      </c>
      <c r="F35" s="2">
        <f t="shared" si="9"/>
        <v>41.923333333333332</v>
      </c>
      <c r="G35" s="2">
        <f t="shared" si="9"/>
        <v>39.173916666666663</v>
      </c>
      <c r="H35" s="2">
        <f t="shared" si="9"/>
        <v>39.173916666666663</v>
      </c>
      <c r="I35" s="2">
        <f t="shared" si="9"/>
        <v>49.559333333333328</v>
      </c>
    </row>
    <row r="36" spans="1:9" x14ac:dyDescent="0.3">
      <c r="A36" t="s">
        <v>6</v>
      </c>
      <c r="B36" s="1">
        <f>B35-B33</f>
        <v>4.2783749999999969</v>
      </c>
      <c r="C36" s="1">
        <f t="shared" ref="C36:I36" si="10">C35-C33</f>
        <v>3.2460000000000022</v>
      </c>
      <c r="D36" s="1">
        <f t="shared" si="10"/>
        <v>3.2460000000000022</v>
      </c>
      <c r="E36" s="1">
        <f t="shared" si="10"/>
        <v>3.2460000000000022</v>
      </c>
      <c r="F36" s="2">
        <f t="shared" si="10"/>
        <v>15.731250000000003</v>
      </c>
      <c r="G36" s="2">
        <f t="shared" si="10"/>
        <v>6.5452500000000029</v>
      </c>
      <c r="H36" s="2">
        <f t="shared" si="10"/>
        <v>6.5452500000000029</v>
      </c>
      <c r="I36" s="2">
        <f t="shared" si="10"/>
        <v>0</v>
      </c>
    </row>
    <row r="38" spans="1:9" x14ac:dyDescent="0.3">
      <c r="A38" s="10" t="s">
        <v>25</v>
      </c>
    </row>
    <row r="39" spans="1:9" x14ac:dyDescent="0.3">
      <c r="A39" s="10" t="s">
        <v>20</v>
      </c>
    </row>
    <row r="40" spans="1:9" ht="15.6" x14ac:dyDescent="0.3">
      <c r="A40" s="10" t="s">
        <v>26</v>
      </c>
    </row>
    <row r="41" spans="1:9" ht="15.6" x14ac:dyDescent="0.35">
      <c r="A41" t="s">
        <v>27</v>
      </c>
    </row>
    <row r="42" spans="1:9" x14ac:dyDescent="0.3">
      <c r="A42" s="10" t="s">
        <v>28</v>
      </c>
    </row>
    <row r="43" spans="1:9" x14ac:dyDescent="0.3">
      <c r="A43" s="10" t="s">
        <v>29</v>
      </c>
    </row>
    <row r="44" spans="1:9" x14ac:dyDescent="0.3">
      <c r="A44" s="10" t="s">
        <v>30</v>
      </c>
    </row>
  </sheetData>
  <mergeCells count="2">
    <mergeCell ref="B1:E1"/>
    <mergeCell ref="F1:I1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9E15E-27EE-47DB-B371-DA1EC40724EC}">
  <dimension ref="A1:J44"/>
  <sheetViews>
    <sheetView tabSelected="1" zoomScale="85" zoomScaleNormal="85" workbookViewId="0">
      <selection activeCell="B3" sqref="B3:I3"/>
    </sheetView>
  </sheetViews>
  <sheetFormatPr baseColWidth="10" defaultRowHeight="14.4" x14ac:dyDescent="0.3"/>
  <cols>
    <col min="1" max="1" width="35.88671875" bestFit="1" customWidth="1"/>
    <col min="2" max="5" width="18.33203125" bestFit="1" customWidth="1"/>
    <col min="6" max="9" width="21" bestFit="1" customWidth="1"/>
    <col min="10" max="10" width="19.6640625" bestFit="1" customWidth="1"/>
  </cols>
  <sheetData>
    <row r="1" spans="1:10" x14ac:dyDescent="0.3">
      <c r="A1" s="3" t="s">
        <v>22</v>
      </c>
      <c r="B1" s="13" t="s">
        <v>12</v>
      </c>
      <c r="C1" s="13"/>
      <c r="D1" s="13"/>
      <c r="E1" s="13"/>
      <c r="F1" s="13" t="s">
        <v>13</v>
      </c>
      <c r="G1" s="13"/>
      <c r="H1" s="13"/>
      <c r="I1" s="13"/>
    </row>
    <row r="2" spans="1:10" ht="15.6" x14ac:dyDescent="0.35">
      <c r="B2" s="9" t="s">
        <v>14</v>
      </c>
      <c r="C2" s="9" t="s">
        <v>15</v>
      </c>
      <c r="D2" s="9" t="s">
        <v>16</v>
      </c>
      <c r="E2" s="9" t="s">
        <v>17</v>
      </c>
      <c r="F2" s="9" t="s">
        <v>14</v>
      </c>
      <c r="G2" s="9" t="s">
        <v>15</v>
      </c>
      <c r="H2" s="9" t="s">
        <v>16</v>
      </c>
      <c r="I2" s="9" t="s">
        <v>17</v>
      </c>
    </row>
    <row r="3" spans="1:10" x14ac:dyDescent="0.3">
      <c r="A3" s="3" t="s">
        <v>24</v>
      </c>
      <c r="B3" s="3"/>
      <c r="C3" s="3"/>
      <c r="D3" s="3"/>
      <c r="E3" s="3"/>
      <c r="F3" s="4"/>
      <c r="G3" s="4"/>
      <c r="H3" s="4"/>
      <c r="I3" s="4"/>
      <c r="J3" s="4" t="s">
        <v>0</v>
      </c>
    </row>
    <row r="4" spans="1:10" x14ac:dyDescent="0.3">
      <c r="A4" s="12">
        <v>1</v>
      </c>
      <c r="B4" s="1">
        <v>279.77356666666657</v>
      </c>
      <c r="C4" s="1">
        <v>279.77356666666657</v>
      </c>
      <c r="D4" s="1">
        <v>279.77356666666657</v>
      </c>
      <c r="E4" s="1">
        <v>191.23295833333327</v>
      </c>
      <c r="F4" s="2">
        <v>615.66583333333301</v>
      </c>
      <c r="G4" s="2">
        <v>604.70373333333305</v>
      </c>
      <c r="H4" s="2">
        <v>604.70373333333305</v>
      </c>
      <c r="I4" s="2">
        <v>593.7416333333332</v>
      </c>
      <c r="J4" s="5">
        <v>2.5000000000000001E-2</v>
      </c>
    </row>
    <row r="5" spans="1:10" x14ac:dyDescent="0.3">
      <c r="A5" s="12">
        <f>A4-5%</f>
        <v>0.95</v>
      </c>
      <c r="B5" s="1">
        <v>97.758361666666644</v>
      </c>
      <c r="C5" s="1">
        <v>97.758361666666644</v>
      </c>
      <c r="D5" s="1">
        <v>97.758361666666644</v>
      </c>
      <c r="E5" s="1">
        <v>37.78698958333333</v>
      </c>
      <c r="F5" s="2">
        <v>439.33205833333318</v>
      </c>
      <c r="G5" s="2">
        <v>322.56969333333325</v>
      </c>
      <c r="H5" s="2">
        <v>322.56969333333325</v>
      </c>
      <c r="I5" s="2">
        <v>205.80732833333326</v>
      </c>
      <c r="J5" s="1">
        <v>0.05</v>
      </c>
    </row>
    <row r="6" spans="1:10" x14ac:dyDescent="0.3">
      <c r="A6" s="12">
        <f t="shared" ref="A6:A24" si="0">A5-5%</f>
        <v>0.89999999999999991</v>
      </c>
      <c r="B6" s="1">
        <v>39.760666666666665</v>
      </c>
      <c r="C6" s="1">
        <v>39.760666666666665</v>
      </c>
      <c r="D6" s="1">
        <v>39.760666666666665</v>
      </c>
      <c r="E6" s="1">
        <v>33.231583333333333</v>
      </c>
      <c r="F6" s="2">
        <v>312.22408333333328</v>
      </c>
      <c r="G6" s="2">
        <v>119.19693333333331</v>
      </c>
      <c r="H6" s="2">
        <v>119.19693333333331</v>
      </c>
      <c r="I6" s="2">
        <v>60.206708333333324</v>
      </c>
      <c r="J6" s="1">
        <v>0.05</v>
      </c>
    </row>
    <row r="7" spans="1:10" x14ac:dyDescent="0.3">
      <c r="A7" s="12">
        <f t="shared" si="0"/>
        <v>0.84999999999999987</v>
      </c>
      <c r="B7" s="1">
        <v>28.174891666666667</v>
      </c>
      <c r="C7" s="1">
        <v>28.174891666666667</v>
      </c>
      <c r="D7" s="1">
        <v>28.174891666666667</v>
      </c>
      <c r="E7" s="1">
        <v>27.561489583333334</v>
      </c>
      <c r="F7" s="2">
        <v>262.27922083333334</v>
      </c>
      <c r="G7" s="2">
        <v>56.216133333333332</v>
      </c>
      <c r="H7" s="2">
        <v>56.216133333333332</v>
      </c>
      <c r="I7" s="2">
        <v>56.424795833333327</v>
      </c>
      <c r="J7" s="1">
        <v>0.05</v>
      </c>
    </row>
    <row r="8" spans="1:10" x14ac:dyDescent="0.3">
      <c r="A8" s="12">
        <f t="shared" si="0"/>
        <v>0.79999999999999982</v>
      </c>
      <c r="B8" s="1">
        <v>26.521666666666665</v>
      </c>
      <c r="C8" s="1">
        <v>26.521666666666665</v>
      </c>
      <c r="D8" s="1">
        <v>26.521666666666665</v>
      </c>
      <c r="E8" s="1">
        <v>27.003583333333331</v>
      </c>
      <c r="F8" s="2">
        <v>190.75025833333328</v>
      </c>
      <c r="G8" s="2">
        <v>48.999333333333325</v>
      </c>
      <c r="H8" s="2">
        <v>48.999333333333325</v>
      </c>
      <c r="I8" s="2">
        <v>55.134083333333329</v>
      </c>
      <c r="J8" s="1">
        <v>0.05</v>
      </c>
    </row>
    <row r="9" spans="1:10" x14ac:dyDescent="0.3">
      <c r="A9" s="12">
        <f t="shared" si="0"/>
        <v>0.74999999999999978</v>
      </c>
      <c r="B9" s="1">
        <v>24.799666666666663</v>
      </c>
      <c r="C9" s="1">
        <v>24.799666666666663</v>
      </c>
      <c r="D9" s="1">
        <v>24.799666666666663</v>
      </c>
      <c r="E9" s="1">
        <v>26.192083333333329</v>
      </c>
      <c r="F9" s="2">
        <v>46.381614583333331</v>
      </c>
      <c r="G9" s="2">
        <v>43.547583333333328</v>
      </c>
      <c r="H9" s="2">
        <v>43.547583333333328</v>
      </c>
      <c r="I9" s="2">
        <v>51.283770833333328</v>
      </c>
      <c r="J9" s="1">
        <v>0.05</v>
      </c>
    </row>
    <row r="10" spans="1:10" x14ac:dyDescent="0.3">
      <c r="A10" s="12">
        <f t="shared" si="0"/>
        <v>0.69999999999999973</v>
      </c>
      <c r="B10" s="1">
        <v>24.799666666666663</v>
      </c>
      <c r="C10" s="1">
        <v>24.799666666666663</v>
      </c>
      <c r="D10" s="1">
        <v>24.799666666666663</v>
      </c>
      <c r="E10" s="1">
        <v>26.192083333333329</v>
      </c>
      <c r="F10" s="2">
        <v>39.381395833333329</v>
      </c>
      <c r="G10" s="2">
        <v>41.243433333333329</v>
      </c>
      <c r="H10" s="2">
        <v>41.243433333333329</v>
      </c>
      <c r="I10" s="2">
        <v>49.559333333333328</v>
      </c>
      <c r="J10" s="1">
        <v>0.05</v>
      </c>
    </row>
    <row r="11" spans="1:10" x14ac:dyDescent="0.3">
      <c r="A11" s="12">
        <f t="shared" si="0"/>
        <v>0.64999999999999969</v>
      </c>
      <c r="B11" s="1">
        <v>24.109891666666663</v>
      </c>
      <c r="C11" s="1">
        <v>24.109891666666663</v>
      </c>
      <c r="D11" s="1">
        <v>24.109891666666663</v>
      </c>
      <c r="E11" s="1">
        <v>25.329864583333329</v>
      </c>
      <c r="F11" s="2">
        <v>36.468958333333333</v>
      </c>
      <c r="G11" s="2">
        <v>40.10733333333333</v>
      </c>
      <c r="H11" s="2">
        <v>40.10733333333333</v>
      </c>
      <c r="I11" s="2">
        <v>49.559333333333328</v>
      </c>
      <c r="J11" s="1">
        <v>0.05</v>
      </c>
    </row>
    <row r="12" spans="1:10" x14ac:dyDescent="0.3">
      <c r="A12" s="12">
        <f t="shared" si="0"/>
        <v>0.59999999999999964</v>
      </c>
      <c r="B12" s="1">
        <v>23.988166666666665</v>
      </c>
      <c r="C12" s="1">
        <v>23.988166666666665</v>
      </c>
      <c r="D12" s="1">
        <v>23.988166666666665</v>
      </c>
      <c r="E12" s="1">
        <v>25.177708333333332</v>
      </c>
      <c r="F12" s="2">
        <v>36.468958333333333</v>
      </c>
      <c r="G12" s="2">
        <v>40.10733333333333</v>
      </c>
      <c r="H12" s="2">
        <v>40.10733333333333</v>
      </c>
      <c r="I12" s="2">
        <v>49.559333333333328</v>
      </c>
      <c r="J12" s="1">
        <v>0.05</v>
      </c>
    </row>
    <row r="13" spans="1:10" x14ac:dyDescent="0.3">
      <c r="A13" s="12">
        <f t="shared" si="0"/>
        <v>0.5499999999999996</v>
      </c>
      <c r="B13" s="1">
        <v>23.988166666666665</v>
      </c>
      <c r="C13" s="1">
        <v>23.988166666666665</v>
      </c>
      <c r="D13" s="1">
        <v>23.988166666666665</v>
      </c>
      <c r="E13" s="1">
        <v>25.177708333333332</v>
      </c>
      <c r="F13" s="2">
        <v>35.672739583333332</v>
      </c>
      <c r="G13" s="2">
        <v>40.10733333333333</v>
      </c>
      <c r="H13" s="2">
        <v>40.10733333333333</v>
      </c>
      <c r="I13" s="2">
        <v>49.559333333333328</v>
      </c>
      <c r="J13" s="1">
        <v>0.05</v>
      </c>
    </row>
    <row r="14" spans="1:10" x14ac:dyDescent="0.3">
      <c r="A14" s="12">
        <f t="shared" si="0"/>
        <v>0.49999999999999961</v>
      </c>
      <c r="B14" s="1">
        <v>23.988166666666665</v>
      </c>
      <c r="C14" s="1">
        <v>23.988166666666665</v>
      </c>
      <c r="D14" s="1">
        <v>23.988166666666665</v>
      </c>
      <c r="E14" s="1">
        <v>25.177708333333332</v>
      </c>
      <c r="F14" s="2">
        <v>34.704583333333332</v>
      </c>
      <c r="G14" s="2">
        <v>39.295833333333327</v>
      </c>
      <c r="H14" s="2">
        <v>39.295833333333327</v>
      </c>
      <c r="I14" s="2">
        <v>49.559333333333328</v>
      </c>
      <c r="J14" s="1">
        <v>0.05</v>
      </c>
    </row>
    <row r="15" spans="1:10" x14ac:dyDescent="0.3">
      <c r="A15" s="12">
        <f t="shared" si="0"/>
        <v>0.44999999999999962</v>
      </c>
      <c r="B15" s="1">
        <v>23.947591666666664</v>
      </c>
      <c r="C15" s="1">
        <v>23.947591666666664</v>
      </c>
      <c r="D15" s="1">
        <v>23.947591666666664</v>
      </c>
      <c r="E15" s="1">
        <v>25.12698958333333</v>
      </c>
      <c r="F15" s="2">
        <v>33.778333333333329</v>
      </c>
      <c r="G15" s="2">
        <v>38.484333333333325</v>
      </c>
      <c r="H15" s="2">
        <v>38.484333333333325</v>
      </c>
      <c r="I15" s="2">
        <v>49.559333333333328</v>
      </c>
      <c r="J15" s="1">
        <v>0.05</v>
      </c>
    </row>
    <row r="16" spans="1:10" x14ac:dyDescent="0.3">
      <c r="A16" s="12">
        <f t="shared" si="0"/>
        <v>0.39999999999999963</v>
      </c>
      <c r="B16" s="1">
        <v>23.176666666666662</v>
      </c>
      <c r="C16" s="1">
        <v>23.176666666666662</v>
      </c>
      <c r="D16" s="1">
        <v>23.176666666666662</v>
      </c>
      <c r="E16" s="1">
        <v>24.16333333333333</v>
      </c>
      <c r="F16" s="2">
        <v>32.666833333333329</v>
      </c>
      <c r="G16" s="2">
        <v>37.510533333333328</v>
      </c>
      <c r="H16" s="2">
        <v>37.510533333333328</v>
      </c>
      <c r="I16" s="2">
        <v>49.559333333333328</v>
      </c>
      <c r="J16" s="1">
        <v>0.05</v>
      </c>
    </row>
    <row r="17" spans="1:10" x14ac:dyDescent="0.3">
      <c r="A17" s="12">
        <f t="shared" si="0"/>
        <v>0.34999999999999964</v>
      </c>
      <c r="B17" s="1">
        <v>23.176666666666662</v>
      </c>
      <c r="C17" s="1">
        <v>23.176666666666662</v>
      </c>
      <c r="D17" s="1">
        <v>23.176666666666662</v>
      </c>
      <c r="E17" s="1">
        <v>24.16333333333333</v>
      </c>
      <c r="F17" s="2">
        <v>31.087708333333332</v>
      </c>
      <c r="G17" s="2">
        <v>36.861333333333327</v>
      </c>
      <c r="H17" s="2">
        <v>36.861333333333327</v>
      </c>
      <c r="I17" s="2">
        <v>49.559333333333328</v>
      </c>
      <c r="J17" s="1">
        <v>0.05</v>
      </c>
    </row>
    <row r="18" spans="1:10" x14ac:dyDescent="0.3">
      <c r="A18" s="12">
        <f t="shared" si="0"/>
        <v>0.29999999999999966</v>
      </c>
      <c r="B18" s="1">
        <v>22.608616666666663</v>
      </c>
      <c r="C18" s="1">
        <v>22.608616666666663</v>
      </c>
      <c r="D18" s="1">
        <v>22.608616666666663</v>
      </c>
      <c r="E18" s="1">
        <v>24.16333333333333</v>
      </c>
      <c r="F18" s="2">
        <v>31.087708333333332</v>
      </c>
      <c r="G18" s="2">
        <v>36.861333333333327</v>
      </c>
      <c r="H18" s="2">
        <v>36.861333333333327</v>
      </c>
      <c r="I18" s="2">
        <v>49.559333333333328</v>
      </c>
      <c r="J18" s="1">
        <v>0.05</v>
      </c>
    </row>
    <row r="19" spans="1:10" x14ac:dyDescent="0.3">
      <c r="A19" s="12">
        <f t="shared" si="0"/>
        <v>0.24999999999999967</v>
      </c>
      <c r="B19" s="1">
        <v>22.162291666666665</v>
      </c>
      <c r="C19" s="1">
        <v>22.162291666666665</v>
      </c>
      <c r="D19" s="1">
        <v>22.162291666666665</v>
      </c>
      <c r="E19" s="1">
        <v>24.16333333333333</v>
      </c>
      <c r="F19" s="2">
        <v>30.87817708333333</v>
      </c>
      <c r="G19" s="2">
        <v>36.861333333333327</v>
      </c>
      <c r="H19" s="2">
        <v>36.861333333333327</v>
      </c>
      <c r="I19" s="2">
        <v>49.559333333333328</v>
      </c>
      <c r="J19" s="1">
        <v>0.05</v>
      </c>
    </row>
    <row r="20" spans="1:10" x14ac:dyDescent="0.3">
      <c r="A20" s="12">
        <f t="shared" si="0"/>
        <v>0.19999999999999968</v>
      </c>
      <c r="B20" s="1">
        <v>21.553666666666665</v>
      </c>
      <c r="C20" s="1">
        <v>21.553666666666665</v>
      </c>
      <c r="D20" s="1">
        <v>21.553666666666665</v>
      </c>
      <c r="E20" s="1">
        <v>24.16333333333333</v>
      </c>
      <c r="F20" s="2">
        <v>30.24958333333333</v>
      </c>
      <c r="G20" s="2">
        <v>36.861333333333327</v>
      </c>
      <c r="H20" s="2">
        <v>36.861333333333327</v>
      </c>
      <c r="I20" s="2">
        <v>49.559333333333328</v>
      </c>
      <c r="J20" s="1">
        <v>0.05</v>
      </c>
    </row>
    <row r="21" spans="1:10" x14ac:dyDescent="0.3">
      <c r="A21" s="12">
        <f t="shared" si="0"/>
        <v>0.14999999999999969</v>
      </c>
      <c r="B21" s="1">
        <v>21.553666666666665</v>
      </c>
      <c r="C21" s="1">
        <v>21.553666666666665</v>
      </c>
      <c r="D21" s="1">
        <v>21.553666666666665</v>
      </c>
      <c r="E21" s="1">
        <v>24.16333333333333</v>
      </c>
      <c r="F21" s="2">
        <v>28.880177083333333</v>
      </c>
      <c r="G21" s="2">
        <v>36.861333333333327</v>
      </c>
      <c r="H21" s="2">
        <v>36.861333333333327</v>
      </c>
      <c r="I21" s="2">
        <v>49.559333333333328</v>
      </c>
      <c r="J21" s="1">
        <v>0.05</v>
      </c>
    </row>
    <row r="22" spans="1:10" x14ac:dyDescent="0.3">
      <c r="A22" s="12">
        <f t="shared" si="0"/>
        <v>9.9999999999999686E-2</v>
      </c>
      <c r="B22" s="1">
        <v>20.823316666666663</v>
      </c>
      <c r="C22" s="1">
        <v>20.823316666666663</v>
      </c>
      <c r="D22" s="1">
        <v>20.823316666666663</v>
      </c>
      <c r="E22" s="1">
        <v>24.16333333333333</v>
      </c>
      <c r="F22" s="2">
        <v>28.220833333333331</v>
      </c>
      <c r="G22" s="2">
        <v>36.861333333333327</v>
      </c>
      <c r="H22" s="2">
        <v>36.861333333333327</v>
      </c>
      <c r="I22" s="2">
        <v>49.559333333333328</v>
      </c>
      <c r="J22" s="1">
        <v>0.05</v>
      </c>
    </row>
    <row r="23" spans="1:10" x14ac:dyDescent="0.3">
      <c r="A23" s="12">
        <f t="shared" si="0"/>
        <v>4.9999999999999684E-2</v>
      </c>
      <c r="B23" s="1">
        <v>20.742166666666662</v>
      </c>
      <c r="C23" s="1">
        <v>20.742166666666662</v>
      </c>
      <c r="D23" s="1">
        <v>20.742166666666662</v>
      </c>
      <c r="E23" s="1">
        <v>24.16333333333333</v>
      </c>
      <c r="F23" s="2">
        <v>26.851427083333334</v>
      </c>
      <c r="G23" s="2">
        <v>36.861333333333327</v>
      </c>
      <c r="H23" s="2">
        <v>36.861333333333327</v>
      </c>
      <c r="I23" s="2">
        <v>49.559333333333328</v>
      </c>
      <c r="J23" s="1">
        <v>0.05</v>
      </c>
    </row>
    <row r="24" spans="1:10" x14ac:dyDescent="0.3">
      <c r="A24" s="12">
        <f t="shared" si="0"/>
        <v>-3.1918911957973251E-16</v>
      </c>
      <c r="B24" s="1">
        <v>20.742166666666662</v>
      </c>
      <c r="C24" s="1">
        <v>20.742166666666662</v>
      </c>
      <c r="D24" s="1">
        <v>20.742166666666662</v>
      </c>
      <c r="E24" s="1">
        <v>24.16333333333333</v>
      </c>
      <c r="F24" s="2">
        <v>24.16333333333333</v>
      </c>
      <c r="G24" s="2">
        <v>36.861333333333327</v>
      </c>
      <c r="H24" s="2">
        <v>36.861333333333327</v>
      </c>
      <c r="I24" s="2">
        <v>49.559333333333328</v>
      </c>
      <c r="J24" s="5">
        <v>2.5000000000000001E-2</v>
      </c>
    </row>
    <row r="25" spans="1:10" x14ac:dyDescent="0.3">
      <c r="F25" s="6"/>
      <c r="G25" s="6"/>
      <c r="H25" s="6"/>
      <c r="I25" s="6"/>
    </row>
    <row r="26" spans="1:10" x14ac:dyDescent="0.3">
      <c r="A26" t="s">
        <v>11</v>
      </c>
      <c r="B26" s="1">
        <f>AVERAGE(B4:B24)</f>
        <v>39.911890238095218</v>
      </c>
      <c r="C26" s="1">
        <f>AVERAGE(C4:C24)</f>
        <v>39.911890238095218</v>
      </c>
      <c r="D26" s="1">
        <f t="shared" ref="D26:I26" si="1">AVERAGE(D4:D24)</f>
        <v>39.911890238095218</v>
      </c>
      <c r="E26" s="1">
        <f t="shared" si="1"/>
        <v>33.936226190476177</v>
      </c>
      <c r="F26" s="2">
        <f t="shared" si="1"/>
        <v>111.77113422619045</v>
      </c>
      <c r="G26" s="2">
        <f t="shared" si="1"/>
        <v>84.141914761904729</v>
      </c>
      <c r="H26" s="2">
        <f t="shared" si="1"/>
        <v>84.141914761904729</v>
      </c>
      <c r="I26" s="2">
        <f t="shared" si="1"/>
        <v>84.094681904761913</v>
      </c>
      <c r="J26" s="1"/>
    </row>
    <row r="27" spans="1:10" x14ac:dyDescent="0.3">
      <c r="A27" t="s">
        <v>18</v>
      </c>
      <c r="B27" s="1">
        <f>SUMPRODUCT(B4:B24,$J4:$J24)</f>
        <v>34.394591416666671</v>
      </c>
      <c r="C27" s="1">
        <f t="shared" ref="C27:H27" si="2">SUMPRODUCT(C4:C24,$J4:$J24)</f>
        <v>34.394591416666671</v>
      </c>
      <c r="D27" s="1">
        <f t="shared" si="2"/>
        <v>34.394591416666671</v>
      </c>
      <c r="E27" s="1">
        <f t="shared" si="2"/>
        <v>30.248130208333333</v>
      </c>
      <c r="F27" s="2">
        <f t="shared" si="2"/>
        <v>101.36396177083333</v>
      </c>
      <c r="G27" s="2">
        <f t="shared" si="2"/>
        <v>72.30988383333333</v>
      </c>
      <c r="H27" s="2">
        <f t="shared" si="2"/>
        <v>72.30988383333333</v>
      </c>
      <c r="I27" s="2">
        <f>SUMPRODUCT(I4:I24,$J4:$J24)</f>
        <v>72.216891833333321</v>
      </c>
      <c r="J27" s="1"/>
    </row>
    <row r="28" spans="1:10" x14ac:dyDescent="0.3">
      <c r="A28" t="s">
        <v>19</v>
      </c>
      <c r="B28" s="1">
        <f>B6-B22</f>
        <v>18.937350000000002</v>
      </c>
      <c r="C28" s="1">
        <f t="shared" ref="C28:I28" si="3">C6-C22</f>
        <v>18.937350000000002</v>
      </c>
      <c r="D28" s="1">
        <f t="shared" si="3"/>
        <v>18.937350000000002</v>
      </c>
      <c r="E28" s="1">
        <f t="shared" si="3"/>
        <v>9.0682500000000026</v>
      </c>
      <c r="F28" s="2">
        <f>F6-F22</f>
        <v>284.00324999999998</v>
      </c>
      <c r="G28" s="2">
        <f t="shared" si="3"/>
        <v>82.335599999999971</v>
      </c>
      <c r="H28" s="2">
        <f t="shared" si="3"/>
        <v>82.335599999999971</v>
      </c>
      <c r="I28" s="2">
        <f t="shared" si="3"/>
        <v>10.647374999999997</v>
      </c>
      <c r="J28" s="1"/>
    </row>
    <row r="29" spans="1:10" x14ac:dyDescent="0.3">
      <c r="A29" t="s">
        <v>1</v>
      </c>
      <c r="B29" s="1">
        <f>B4-B24</f>
        <v>259.03139999999991</v>
      </c>
      <c r="C29" s="1">
        <f t="shared" ref="C29:I29" si="4">C4-C24</f>
        <v>259.03139999999991</v>
      </c>
      <c r="D29" s="1">
        <f t="shared" si="4"/>
        <v>259.03139999999991</v>
      </c>
      <c r="E29" s="1">
        <f t="shared" si="4"/>
        <v>167.06962499999995</v>
      </c>
      <c r="F29" s="2">
        <f t="shared" si="4"/>
        <v>591.50249999999971</v>
      </c>
      <c r="G29" s="2">
        <f t="shared" si="4"/>
        <v>567.84239999999977</v>
      </c>
      <c r="H29" s="2">
        <f t="shared" si="4"/>
        <v>567.84239999999977</v>
      </c>
      <c r="I29" s="2">
        <f t="shared" si="4"/>
        <v>544.18229999999983</v>
      </c>
      <c r="J29" s="1"/>
    </row>
    <row r="30" spans="1:10" x14ac:dyDescent="0.3">
      <c r="A30" t="s">
        <v>2</v>
      </c>
      <c r="B30" s="1">
        <f>_xlfn.STDEV.P(B4:B24)</f>
        <v>56.004633144353448</v>
      </c>
      <c r="C30" s="1">
        <f t="shared" ref="C30:I30" si="5">_xlfn.STDEV.P(C4:C24)</f>
        <v>56.004633144353448</v>
      </c>
      <c r="D30" s="1">
        <f t="shared" si="5"/>
        <v>56.004633144353448</v>
      </c>
      <c r="E30" s="1">
        <f t="shared" si="5"/>
        <v>35.326788076684387</v>
      </c>
      <c r="F30" s="2">
        <f t="shared" si="5"/>
        <v>158.88786015664428</v>
      </c>
      <c r="G30" s="2">
        <f t="shared" si="5"/>
        <v>131.75289429344841</v>
      </c>
      <c r="H30" s="2">
        <f t="shared" si="5"/>
        <v>131.75289429344841</v>
      </c>
      <c r="I30" s="2">
        <f t="shared" si="5"/>
        <v>118.66235972925988</v>
      </c>
    </row>
    <row r="31" spans="1:10" x14ac:dyDescent="0.3">
      <c r="F31" s="6"/>
      <c r="G31" s="6"/>
      <c r="H31" s="6"/>
      <c r="I31" s="6"/>
    </row>
    <row r="32" spans="1:10" x14ac:dyDescent="0.3">
      <c r="A32" t="s">
        <v>3</v>
      </c>
      <c r="B32" s="1">
        <f>_xlfn.PERCENTILE.INC(B4:B24,0.1)</f>
        <v>20.823316666666663</v>
      </c>
      <c r="C32" s="1">
        <f t="shared" ref="C32:I32" si="6">_xlfn.PERCENTILE.INC(C4:C24,0.1)</f>
        <v>20.823316666666663</v>
      </c>
      <c r="D32" s="1">
        <f t="shared" si="6"/>
        <v>20.823316666666663</v>
      </c>
      <c r="E32" s="1">
        <f t="shared" si="6"/>
        <v>24.16333333333333</v>
      </c>
      <c r="F32" s="2">
        <f>_xlfn.PERCENTILE.INC(F4:F24,0.1)</f>
        <v>28.220833333333331</v>
      </c>
      <c r="G32" s="2">
        <f t="shared" si="6"/>
        <v>36.861333333333327</v>
      </c>
      <c r="H32" s="2">
        <f t="shared" si="6"/>
        <v>36.861333333333327</v>
      </c>
      <c r="I32" s="2">
        <f t="shared" si="6"/>
        <v>49.559333333333328</v>
      </c>
    </row>
    <row r="33" spans="1:9" x14ac:dyDescent="0.3">
      <c r="A33" t="s">
        <v>4</v>
      </c>
      <c r="B33" s="1">
        <f>_xlfn.PERCENTILE.INC(B4:B24,0.25)</f>
        <v>22.162291666666665</v>
      </c>
      <c r="C33" s="1">
        <f t="shared" ref="C33:I33" si="7">_xlfn.PERCENTILE.INC(C4:C24,0.25)</f>
        <v>22.162291666666665</v>
      </c>
      <c r="D33" s="1">
        <f t="shared" si="7"/>
        <v>22.162291666666665</v>
      </c>
      <c r="E33" s="1">
        <f t="shared" si="7"/>
        <v>24.16333333333333</v>
      </c>
      <c r="F33" s="2">
        <f t="shared" si="7"/>
        <v>30.87817708333333</v>
      </c>
      <c r="G33" s="2">
        <f t="shared" si="7"/>
        <v>36.861333333333327</v>
      </c>
      <c r="H33" s="2">
        <f t="shared" si="7"/>
        <v>36.861333333333327</v>
      </c>
      <c r="I33" s="2">
        <f t="shared" si="7"/>
        <v>49.559333333333328</v>
      </c>
    </row>
    <row r="34" spans="1:9" x14ac:dyDescent="0.3">
      <c r="A34" t="s">
        <v>5</v>
      </c>
      <c r="B34" s="1">
        <f>_xlfn.PERCENTILE.INC(B4:B24,0.5)</f>
        <v>23.988166666666665</v>
      </c>
      <c r="C34" s="1">
        <f t="shared" ref="C34:I34" si="8">_xlfn.PERCENTILE.INC(C4:C24,0.5)</f>
        <v>23.988166666666665</v>
      </c>
      <c r="D34" s="1">
        <f t="shared" si="8"/>
        <v>23.988166666666665</v>
      </c>
      <c r="E34" s="1">
        <f t="shared" si="8"/>
        <v>25.177708333333332</v>
      </c>
      <c r="F34" s="2">
        <f>_xlfn.PERCENTILE.INC(F4:F24,0.5)</f>
        <v>34.704583333333332</v>
      </c>
      <c r="G34" s="2">
        <f t="shared" si="8"/>
        <v>39.295833333333327</v>
      </c>
      <c r="H34" s="2">
        <f t="shared" si="8"/>
        <v>39.295833333333327</v>
      </c>
      <c r="I34" s="2">
        <f t="shared" si="8"/>
        <v>49.559333333333328</v>
      </c>
    </row>
    <row r="35" spans="1:9" x14ac:dyDescent="0.3">
      <c r="A35" t="s">
        <v>23</v>
      </c>
      <c r="B35" s="1">
        <f>_xlfn.PERCENTILE.INC(B4:B24,0.75)</f>
        <v>24.799666666666663</v>
      </c>
      <c r="C35" s="1">
        <f t="shared" ref="C35:I35" si="9">_xlfn.PERCENTILE.INC(C4:C24,0.75)</f>
        <v>24.799666666666663</v>
      </c>
      <c r="D35" s="1">
        <f t="shared" si="9"/>
        <v>24.799666666666663</v>
      </c>
      <c r="E35" s="1">
        <f t="shared" si="9"/>
        <v>26.192083333333329</v>
      </c>
      <c r="F35" s="2">
        <f t="shared" si="9"/>
        <v>46.381614583333331</v>
      </c>
      <c r="G35" s="2">
        <f t="shared" si="9"/>
        <v>43.547583333333328</v>
      </c>
      <c r="H35" s="2">
        <f t="shared" si="9"/>
        <v>43.547583333333328</v>
      </c>
      <c r="I35" s="2">
        <f t="shared" si="9"/>
        <v>51.283770833333328</v>
      </c>
    </row>
    <row r="36" spans="1:9" x14ac:dyDescent="0.3">
      <c r="A36" t="s">
        <v>6</v>
      </c>
      <c r="B36" s="1">
        <f>B35-B33</f>
        <v>2.6373749999999987</v>
      </c>
      <c r="C36" s="1">
        <f t="shared" ref="C36:I36" si="10">C35-C33</f>
        <v>2.6373749999999987</v>
      </c>
      <c r="D36" s="1">
        <f t="shared" si="10"/>
        <v>2.6373749999999987</v>
      </c>
      <c r="E36" s="1">
        <f t="shared" si="10"/>
        <v>2.0287499999999987</v>
      </c>
      <c r="F36" s="2">
        <f t="shared" si="10"/>
        <v>15.5034375</v>
      </c>
      <c r="G36" s="2">
        <f t="shared" si="10"/>
        <v>6.6862500000000011</v>
      </c>
      <c r="H36" s="2">
        <f t="shared" si="10"/>
        <v>6.6862500000000011</v>
      </c>
      <c r="I36" s="2">
        <f t="shared" si="10"/>
        <v>1.7244375000000005</v>
      </c>
    </row>
    <row r="38" spans="1:9" x14ac:dyDescent="0.3">
      <c r="A38" s="10" t="s">
        <v>25</v>
      </c>
    </row>
    <row r="39" spans="1:9" x14ac:dyDescent="0.3">
      <c r="A39" s="10" t="s">
        <v>20</v>
      </c>
    </row>
    <row r="40" spans="1:9" ht="15.6" x14ac:dyDescent="0.3">
      <c r="A40" s="10" t="s">
        <v>26</v>
      </c>
    </row>
    <row r="41" spans="1:9" ht="15.6" x14ac:dyDescent="0.35">
      <c r="A41" t="s">
        <v>27</v>
      </c>
    </row>
    <row r="42" spans="1:9" x14ac:dyDescent="0.3">
      <c r="A42" s="10" t="s">
        <v>28</v>
      </c>
    </row>
    <row r="43" spans="1:9" x14ac:dyDescent="0.3">
      <c r="A43" s="10" t="s">
        <v>29</v>
      </c>
    </row>
    <row r="44" spans="1:9" x14ac:dyDescent="0.3">
      <c r="A44" s="10" t="s">
        <v>30</v>
      </c>
    </row>
  </sheetData>
  <mergeCells count="2">
    <mergeCell ref="B1:E1"/>
    <mergeCell ref="F1:I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1639_klein</vt:lpstr>
      <vt:lpstr>5009_klein</vt:lpstr>
      <vt:lpstr>596_klein</vt:lpstr>
      <vt:lpstr>1639_groß</vt:lpstr>
      <vt:lpstr>5009_groß</vt:lpstr>
      <vt:lpstr>569_groß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Rabenau</dc:creator>
  <cp:lastModifiedBy>Philip Rabenau</cp:lastModifiedBy>
  <dcterms:created xsi:type="dcterms:W3CDTF">2022-01-20T14:12:23Z</dcterms:created>
  <dcterms:modified xsi:type="dcterms:W3CDTF">2026-07-15T09:56:07Z</dcterms:modified>
</cp:coreProperties>
</file>