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benau\Desktop\Landtechnik\DISSERTAT\01_Anhang\Anhang\Risikoanalyse\alt\"/>
    </mc:Choice>
  </mc:AlternateContent>
  <xr:revisionPtr revIDLastSave="0" documentId="13_ncr:1_{7EA64C5D-0A2F-4BC8-9479-D124FB63EDDE}" xr6:coauthVersionLast="47" xr6:coauthVersionMax="47" xr10:uidLastSave="{00000000-0000-0000-0000-000000000000}"/>
  <bookViews>
    <workbookView xWindow="-28920" yWindow="-120" windowWidth="29040" windowHeight="15720" activeTab="5" xr2:uid="{E95BC60F-79F8-4A9C-B2FD-064EDA53A5B3}"/>
  </bookViews>
  <sheets>
    <sheet name="1639_klein" sheetId="1" r:id="rId1"/>
    <sheet name="5009_klein" sheetId="3" r:id="rId2"/>
    <sheet name="596_klein" sheetId="6" r:id="rId3"/>
    <sheet name="1639_groß" sheetId="2" r:id="rId4"/>
    <sheet name="5009_groß" sheetId="4" r:id="rId5"/>
    <sheet name="569_groß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7" l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I35" i="7" l="1"/>
  <c r="H35" i="7"/>
  <c r="G35" i="7"/>
  <c r="G36" i="7" s="1"/>
  <c r="F35" i="7"/>
  <c r="E35" i="7"/>
  <c r="D35" i="7"/>
  <c r="C35" i="7"/>
  <c r="B35" i="7"/>
  <c r="I34" i="7"/>
  <c r="H34" i="7"/>
  <c r="G34" i="7"/>
  <c r="F34" i="7"/>
  <c r="E34" i="7"/>
  <c r="D34" i="7"/>
  <c r="C34" i="7"/>
  <c r="B34" i="7"/>
  <c r="I33" i="7"/>
  <c r="H33" i="7"/>
  <c r="G33" i="7"/>
  <c r="F33" i="7"/>
  <c r="E33" i="7"/>
  <c r="D33" i="7"/>
  <c r="C33" i="7"/>
  <c r="B33" i="7"/>
  <c r="I32" i="7"/>
  <c r="H32" i="7"/>
  <c r="G32" i="7"/>
  <c r="F32" i="7"/>
  <c r="E32" i="7"/>
  <c r="D32" i="7"/>
  <c r="C32" i="7"/>
  <c r="B32" i="7"/>
  <c r="I30" i="7"/>
  <c r="H30" i="7"/>
  <c r="G30" i="7"/>
  <c r="F30" i="7"/>
  <c r="E30" i="7"/>
  <c r="D30" i="7"/>
  <c r="C30" i="7"/>
  <c r="B30" i="7"/>
  <c r="I29" i="7"/>
  <c r="H29" i="7"/>
  <c r="G29" i="7"/>
  <c r="F29" i="7"/>
  <c r="E29" i="7"/>
  <c r="D29" i="7"/>
  <c r="C29" i="7"/>
  <c r="B29" i="7"/>
  <c r="I28" i="7"/>
  <c r="H28" i="7"/>
  <c r="G28" i="7"/>
  <c r="F28" i="7"/>
  <c r="E28" i="7"/>
  <c r="D28" i="7"/>
  <c r="C28" i="7"/>
  <c r="B28" i="7"/>
  <c r="I27" i="7"/>
  <c r="H27" i="7"/>
  <c r="G27" i="7"/>
  <c r="F27" i="7"/>
  <c r="E27" i="7"/>
  <c r="D27" i="7"/>
  <c r="C27" i="7"/>
  <c r="B27" i="7"/>
  <c r="I26" i="7"/>
  <c r="H26" i="7"/>
  <c r="G26" i="7"/>
  <c r="F26" i="7"/>
  <c r="E26" i="7"/>
  <c r="D26" i="7"/>
  <c r="C26" i="7"/>
  <c r="B26" i="7"/>
  <c r="I35" i="6"/>
  <c r="H35" i="6"/>
  <c r="G35" i="6"/>
  <c r="F35" i="6"/>
  <c r="E35" i="6"/>
  <c r="D35" i="6"/>
  <c r="C35" i="6"/>
  <c r="B35" i="6"/>
  <c r="I34" i="6"/>
  <c r="H34" i="6"/>
  <c r="G34" i="6"/>
  <c r="F34" i="6"/>
  <c r="E34" i="6"/>
  <c r="D34" i="6"/>
  <c r="C34" i="6"/>
  <c r="B34" i="6"/>
  <c r="I33" i="6"/>
  <c r="H33" i="6"/>
  <c r="G33" i="6"/>
  <c r="F33" i="6"/>
  <c r="E33" i="6"/>
  <c r="D33" i="6"/>
  <c r="C33" i="6"/>
  <c r="B33" i="6"/>
  <c r="I32" i="6"/>
  <c r="H32" i="6"/>
  <c r="G32" i="6"/>
  <c r="F32" i="6"/>
  <c r="E32" i="6"/>
  <c r="D32" i="6"/>
  <c r="C32" i="6"/>
  <c r="B32" i="6"/>
  <c r="I30" i="6"/>
  <c r="H30" i="6"/>
  <c r="G30" i="6"/>
  <c r="F30" i="6"/>
  <c r="E30" i="6"/>
  <c r="D30" i="6"/>
  <c r="C30" i="6"/>
  <c r="B30" i="6"/>
  <c r="I29" i="6"/>
  <c r="H29" i="6"/>
  <c r="G29" i="6"/>
  <c r="F29" i="6"/>
  <c r="E29" i="6"/>
  <c r="D29" i="6"/>
  <c r="C29" i="6"/>
  <c r="B29" i="6"/>
  <c r="I28" i="6"/>
  <c r="H28" i="6"/>
  <c r="G28" i="6"/>
  <c r="F28" i="6"/>
  <c r="E28" i="6"/>
  <c r="D28" i="6"/>
  <c r="C28" i="6"/>
  <c r="B28" i="6"/>
  <c r="I27" i="6"/>
  <c r="H27" i="6"/>
  <c r="G27" i="6"/>
  <c r="F27" i="6"/>
  <c r="E27" i="6"/>
  <c r="D27" i="6"/>
  <c r="C27" i="6"/>
  <c r="B27" i="6"/>
  <c r="I26" i="6"/>
  <c r="H26" i="6"/>
  <c r="G26" i="6"/>
  <c r="F26" i="6"/>
  <c r="E26" i="6"/>
  <c r="D26" i="6"/>
  <c r="C26" i="6"/>
  <c r="B26" i="6"/>
  <c r="I35" i="4"/>
  <c r="H35" i="4"/>
  <c r="G35" i="4"/>
  <c r="F35" i="4"/>
  <c r="E35" i="4"/>
  <c r="D35" i="4"/>
  <c r="C35" i="4"/>
  <c r="B35" i="4"/>
  <c r="I34" i="4"/>
  <c r="H34" i="4"/>
  <c r="G34" i="4"/>
  <c r="F34" i="4"/>
  <c r="E34" i="4"/>
  <c r="D34" i="4"/>
  <c r="C34" i="4"/>
  <c r="B34" i="4"/>
  <c r="I33" i="4"/>
  <c r="H33" i="4"/>
  <c r="G33" i="4"/>
  <c r="F33" i="4"/>
  <c r="E33" i="4"/>
  <c r="D33" i="4"/>
  <c r="C33" i="4"/>
  <c r="B33" i="4"/>
  <c r="I32" i="4"/>
  <c r="H32" i="4"/>
  <c r="G32" i="4"/>
  <c r="F32" i="4"/>
  <c r="E32" i="4"/>
  <c r="D32" i="4"/>
  <c r="C32" i="4"/>
  <c r="B32" i="4"/>
  <c r="I30" i="4"/>
  <c r="H30" i="4"/>
  <c r="G30" i="4"/>
  <c r="F30" i="4"/>
  <c r="E30" i="4"/>
  <c r="D30" i="4"/>
  <c r="C30" i="4"/>
  <c r="B30" i="4"/>
  <c r="I29" i="4"/>
  <c r="H29" i="4"/>
  <c r="G29" i="4"/>
  <c r="F29" i="4"/>
  <c r="E29" i="4"/>
  <c r="D29" i="4"/>
  <c r="C29" i="4"/>
  <c r="B29" i="4"/>
  <c r="I28" i="4"/>
  <c r="H28" i="4"/>
  <c r="G28" i="4"/>
  <c r="F28" i="4"/>
  <c r="E28" i="4"/>
  <c r="D28" i="4"/>
  <c r="C28" i="4"/>
  <c r="B28" i="4"/>
  <c r="I27" i="4"/>
  <c r="H27" i="4"/>
  <c r="G27" i="4"/>
  <c r="F27" i="4"/>
  <c r="E27" i="4"/>
  <c r="D27" i="4"/>
  <c r="C27" i="4"/>
  <c r="B27" i="4"/>
  <c r="I26" i="4"/>
  <c r="H26" i="4"/>
  <c r="G26" i="4"/>
  <c r="F26" i="4"/>
  <c r="E26" i="4"/>
  <c r="D26" i="4"/>
  <c r="C26" i="4"/>
  <c r="B26" i="4"/>
  <c r="I35" i="3"/>
  <c r="H35" i="3"/>
  <c r="G35" i="3"/>
  <c r="F35" i="3"/>
  <c r="E35" i="3"/>
  <c r="D35" i="3"/>
  <c r="C35" i="3"/>
  <c r="B35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32" i="3"/>
  <c r="H32" i="3"/>
  <c r="G32" i="3"/>
  <c r="F32" i="3"/>
  <c r="E32" i="3"/>
  <c r="D32" i="3"/>
  <c r="C32" i="3"/>
  <c r="B32" i="3"/>
  <c r="I30" i="3"/>
  <c r="H30" i="3"/>
  <c r="G30" i="3"/>
  <c r="F30" i="3"/>
  <c r="E30" i="3"/>
  <c r="D30" i="3"/>
  <c r="C30" i="3"/>
  <c r="B30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7" i="3"/>
  <c r="H27" i="3"/>
  <c r="G27" i="3"/>
  <c r="F27" i="3"/>
  <c r="E27" i="3"/>
  <c r="D27" i="3"/>
  <c r="C27" i="3"/>
  <c r="B27" i="3"/>
  <c r="I26" i="3"/>
  <c r="H26" i="3"/>
  <c r="G26" i="3"/>
  <c r="F26" i="3"/>
  <c r="E26" i="3"/>
  <c r="D26" i="3"/>
  <c r="C26" i="3"/>
  <c r="B26" i="3"/>
  <c r="E36" i="3" l="1"/>
  <c r="H36" i="3"/>
  <c r="B36" i="7"/>
  <c r="C36" i="7"/>
  <c r="D36" i="7"/>
  <c r="E36" i="7"/>
  <c r="F36" i="7"/>
  <c r="H36" i="7"/>
  <c r="H36" i="4"/>
  <c r="I36" i="4"/>
  <c r="B36" i="4"/>
  <c r="C36" i="4"/>
  <c r="G36" i="6"/>
  <c r="D36" i="6"/>
  <c r="I36" i="6"/>
  <c r="C36" i="6"/>
  <c r="C36" i="3"/>
  <c r="D36" i="3"/>
  <c r="I36" i="7"/>
  <c r="I36" i="3"/>
  <c r="E36" i="4"/>
  <c r="E36" i="6"/>
  <c r="H36" i="6"/>
  <c r="D36" i="4"/>
  <c r="G36" i="4"/>
  <c r="G36" i="3"/>
  <c r="F36" i="4"/>
  <c r="F36" i="3"/>
  <c r="F36" i="6"/>
  <c r="B36" i="6"/>
  <c r="B36" i="3"/>
  <c r="I35" i="2" l="1"/>
  <c r="H35" i="2"/>
  <c r="G35" i="2"/>
  <c r="F35" i="2"/>
  <c r="E35" i="2"/>
  <c r="D35" i="2"/>
  <c r="C35" i="2"/>
  <c r="B35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32" i="2"/>
  <c r="H32" i="2"/>
  <c r="G32" i="2"/>
  <c r="F32" i="2"/>
  <c r="E32" i="2"/>
  <c r="D32" i="2"/>
  <c r="C32" i="2"/>
  <c r="B32" i="2"/>
  <c r="I30" i="2"/>
  <c r="H30" i="2"/>
  <c r="G30" i="2"/>
  <c r="F30" i="2"/>
  <c r="E30" i="2"/>
  <c r="D30" i="2"/>
  <c r="C30" i="2"/>
  <c r="B30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7" i="2"/>
  <c r="H27" i="2"/>
  <c r="G27" i="2"/>
  <c r="F27" i="2"/>
  <c r="E27" i="2"/>
  <c r="D27" i="2"/>
  <c r="C27" i="2"/>
  <c r="B27" i="2"/>
  <c r="I26" i="2"/>
  <c r="H26" i="2"/>
  <c r="G26" i="2"/>
  <c r="F26" i="2"/>
  <c r="E26" i="2"/>
  <c r="D26" i="2"/>
  <c r="C26" i="2"/>
  <c r="B26" i="2"/>
  <c r="H36" i="2" l="1"/>
  <c r="B36" i="2"/>
  <c r="C36" i="2"/>
  <c r="D36" i="2"/>
  <c r="E36" i="2"/>
  <c r="F36" i="2"/>
  <c r="G36" i="2"/>
  <c r="I36" i="2"/>
  <c r="F28" i="1" l="1"/>
  <c r="F34" i="1"/>
  <c r="F32" i="1"/>
  <c r="C35" i="1"/>
  <c r="D35" i="1"/>
  <c r="E35" i="1"/>
  <c r="F35" i="1"/>
  <c r="G35" i="1"/>
  <c r="G36" i="1" s="1"/>
  <c r="H35" i="1"/>
  <c r="I35" i="1"/>
  <c r="B35" i="1"/>
  <c r="C34" i="1"/>
  <c r="D34" i="1"/>
  <c r="E34" i="1"/>
  <c r="G34" i="1"/>
  <c r="H34" i="1"/>
  <c r="I34" i="1"/>
  <c r="B34" i="1"/>
  <c r="C32" i="1"/>
  <c r="D32" i="1"/>
  <c r="E32" i="1"/>
  <c r="G32" i="1"/>
  <c r="H32" i="1"/>
  <c r="I32" i="1"/>
  <c r="C33" i="1"/>
  <c r="D33" i="1"/>
  <c r="E33" i="1"/>
  <c r="F33" i="1"/>
  <c r="G33" i="1"/>
  <c r="H33" i="1"/>
  <c r="I33" i="1"/>
  <c r="B33" i="1"/>
  <c r="F36" i="1" l="1"/>
  <c r="E36" i="1"/>
  <c r="D36" i="1"/>
  <c r="C36" i="1"/>
  <c r="B36" i="1"/>
  <c r="I36" i="1"/>
  <c r="H36" i="1"/>
  <c r="B32" i="1"/>
  <c r="C30" i="1"/>
  <c r="D30" i="1"/>
  <c r="E30" i="1"/>
  <c r="F30" i="1"/>
  <c r="G30" i="1"/>
  <c r="H30" i="1"/>
  <c r="I30" i="1"/>
  <c r="B30" i="1"/>
  <c r="C29" i="1"/>
  <c r="D29" i="1"/>
  <c r="E29" i="1"/>
  <c r="F29" i="1"/>
  <c r="G29" i="1"/>
  <c r="H29" i="1"/>
  <c r="I29" i="1"/>
  <c r="B29" i="1"/>
  <c r="B28" i="1"/>
  <c r="C28" i="1"/>
  <c r="D28" i="1"/>
  <c r="E28" i="1"/>
  <c r="G28" i="1"/>
  <c r="H28" i="1"/>
  <c r="I28" i="1"/>
  <c r="I27" i="1"/>
  <c r="C27" i="1"/>
  <c r="D27" i="1"/>
  <c r="E27" i="1"/>
  <c r="F27" i="1"/>
  <c r="G27" i="1"/>
  <c r="H27" i="1"/>
  <c r="B27" i="1"/>
  <c r="B26" i="1"/>
  <c r="D26" i="1"/>
  <c r="E26" i="1"/>
  <c r="F26" i="1"/>
  <c r="G26" i="1"/>
  <c r="H26" i="1"/>
  <c r="I26" i="1"/>
  <c r="C26" i="1"/>
</calcChain>
</file>

<file path=xl/sharedStrings.xml><?xml version="1.0" encoding="utf-8"?>
<sst xmlns="http://schemas.openxmlformats.org/spreadsheetml/2006/main" count="180" uniqueCount="31">
  <si>
    <t>Gewichtungsfaktoren</t>
  </si>
  <si>
    <t>Spannweite</t>
  </si>
  <si>
    <t>Standartabweichung</t>
  </si>
  <si>
    <t>0.1 Quantil; 90%</t>
  </si>
  <si>
    <t>0.25 Quantil; 75%</t>
  </si>
  <si>
    <t>0.5 Quantil; 50%</t>
  </si>
  <si>
    <t>Quantilsabstand</t>
  </si>
  <si>
    <t>1639, Winterweizen, direkt, groß</t>
  </si>
  <si>
    <t>1639, Winterweizen, direkt, klein</t>
  </si>
  <si>
    <t>5009, Winterweizen, direkt, klein</t>
  </si>
  <si>
    <t>5009, Winterweizen, direkt, groß</t>
  </si>
  <si>
    <t>Mittelwert</t>
  </si>
  <si>
    <t>Aussaatkosten (€/ha) ohne Windauflage</t>
  </si>
  <si>
    <t>Aussaatkosten (€/ha) mit Windauflage</t>
  </si>
  <si>
    <r>
      <t>M</t>
    </r>
    <r>
      <rPr>
        <b/>
        <vertAlign val="subscript"/>
        <sz val="11"/>
        <rFont val="Calibri"/>
        <family val="2"/>
        <scheme val="minor"/>
      </rPr>
      <t>raf</t>
    </r>
    <r>
      <rPr>
        <b/>
        <sz val="11"/>
        <rFont val="Calibri"/>
        <family val="2"/>
        <scheme val="minor"/>
      </rPr>
      <t> Q(0,40)</t>
    </r>
  </si>
  <si>
    <r>
      <t>M</t>
    </r>
    <r>
      <rPr>
        <b/>
        <vertAlign val="subscript"/>
        <sz val="11"/>
        <rFont val="Calibri"/>
        <family val="2"/>
        <scheme val="minor"/>
      </rPr>
      <t>mraf</t>
    </r>
    <r>
      <rPr>
        <b/>
        <sz val="11"/>
        <rFont val="Calibri"/>
        <family val="2"/>
        <scheme val="minor"/>
      </rPr>
      <t> Q(0,30)</t>
    </r>
  </si>
  <si>
    <r>
      <t>M</t>
    </r>
    <r>
      <rPr>
        <b/>
        <vertAlign val="subscript"/>
        <sz val="11"/>
        <rFont val="Calibri"/>
        <family val="2"/>
        <scheme val="minor"/>
      </rPr>
      <t>mrav</t>
    </r>
    <r>
      <rPr>
        <b/>
        <sz val="11"/>
        <rFont val="Calibri"/>
        <family val="2"/>
        <scheme val="minor"/>
      </rPr>
      <t> Q(0,20)</t>
    </r>
  </si>
  <si>
    <r>
      <t>M</t>
    </r>
    <r>
      <rPr>
        <b/>
        <vertAlign val="subscript"/>
        <sz val="11"/>
        <rFont val="Calibri"/>
        <family val="2"/>
        <scheme val="minor"/>
      </rPr>
      <t>rav</t>
    </r>
    <r>
      <rPr>
        <b/>
        <sz val="11"/>
        <rFont val="Calibri"/>
        <family val="2"/>
        <scheme val="minor"/>
      </rPr>
      <t> Q(0,10)</t>
    </r>
  </si>
  <si>
    <t>E (K) gewichteter Mittelwert</t>
  </si>
  <si>
    <t>D10_90 Abstand_90_10</t>
  </si>
  <si>
    <t>D10_90 = Abstand zwischen den Aussaatkosten von Q(0.10) und Q(0.90) der Wetterrealisation bei gegebenen Maschinen (ex-ante)</t>
  </si>
  <si>
    <t>596, Winterweizen, direkt, klein</t>
  </si>
  <si>
    <t>596, Winterweizen, direkt, groß</t>
  </si>
  <si>
    <t>0.75 Quantil; 25%</t>
  </si>
  <si>
    <t>Q(1-p)</t>
  </si>
  <si>
    <t>Q = Quantil, p = Wahrscheinlichkeit, E(K) = Erwartungswert der Aussaatkosten</t>
  </si>
  <si>
    <r>
      <t>M</t>
    </r>
    <r>
      <rPr>
        <vertAlign val="subscript"/>
        <sz val="11"/>
        <color theme="1"/>
        <rFont val="Calibri"/>
        <family val="2"/>
        <scheme val="minor"/>
      </rPr>
      <t>raf</t>
    </r>
    <r>
      <rPr>
        <sz val="11"/>
        <color theme="1"/>
        <rFont val="Calibri"/>
        <family val="2"/>
        <scheme val="minor"/>
      </rPr>
      <t xml:space="preserve"> Q(0,40)= risikoaffine Mechanisierung, M</t>
    </r>
    <r>
      <rPr>
        <vertAlign val="subscript"/>
        <sz val="11"/>
        <color theme="1"/>
        <rFont val="Calibri"/>
        <family val="2"/>
        <scheme val="minor"/>
      </rPr>
      <t>mraf</t>
    </r>
    <r>
      <rPr>
        <sz val="11"/>
        <color theme="1"/>
        <rFont val="Calibri"/>
        <family val="2"/>
        <scheme val="minor"/>
      </rPr>
      <t xml:space="preserve"> Q(0,30)= mittlere risikoaffine Mechanisierung </t>
    </r>
  </si>
  <si>
    <r>
      <t>M</t>
    </r>
    <r>
      <rPr>
        <vertAlign val="subscript"/>
        <sz val="11"/>
        <color theme="1"/>
        <rFont val="Calibri"/>
        <family val="2"/>
        <scheme val="minor"/>
      </rPr>
      <t>mrav</t>
    </r>
    <r>
      <rPr>
        <sz val="11"/>
        <color theme="1"/>
        <rFont val="Calibri"/>
        <family val="2"/>
        <scheme val="minor"/>
      </rPr>
      <t xml:space="preserve"> Q(0,20)= mittlere risikoaverse Mechanisierung , M</t>
    </r>
    <r>
      <rPr>
        <vertAlign val="subscript"/>
        <sz val="11"/>
        <color theme="1"/>
        <rFont val="Calibri"/>
        <family val="2"/>
        <scheme val="minor"/>
      </rPr>
      <t>rav</t>
    </r>
    <r>
      <rPr>
        <sz val="11"/>
        <color theme="1"/>
        <rFont val="Calibri"/>
        <family val="2"/>
        <scheme val="minor"/>
      </rPr>
      <t xml:space="preserve"> Q(0,10)= risikoaverse Mechanisierung </t>
    </r>
  </si>
  <si>
    <t>1639 = Giessen</t>
  </si>
  <si>
    <t>5009 = Teterow</t>
  </si>
  <si>
    <t>596 = Boltenhagen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</si>
</sst>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0" fontId="1" fillId="0" borderId="0" xfId="0" applyFont="1"/>
    <xf numFmtId="0" fontId="1" fillId="2" borderId="0" xfId="0" applyFont="1" applyFill="1"/>
    <xf numFmtId="164" fontId="0" fillId="0" borderId="0" xfId="0" applyNumberFormat="1"/>
    <xf numFmtId="0" fontId="0" fillId="2" borderId="0" xfId="0" applyFill="1"/>
    <xf numFmtId="0" fontId="2" fillId="0" borderId="0" xfId="0" applyFont="1"/>
    <xf numFmtId="0" fontId="0" fillId="0" borderId="0" xfId="0" applyAlignment="1">
      <alignment horizontal="left" vertical="center"/>
    </xf>
    <xf numFmtId="9" fontId="0" fillId="0" borderId="0" xfId="0" applyNumberForma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BB88-F725-4F8E-BD75-7556EBC63752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0.66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8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2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2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57.611714285714285</v>
      </c>
      <c r="C4" s="1">
        <v>57.611714285714285</v>
      </c>
      <c r="D4" s="1">
        <v>57.611714285714285</v>
      </c>
      <c r="E4" s="1">
        <v>57.611714285714285</v>
      </c>
      <c r="F4" s="2">
        <v>57.611714285714285</v>
      </c>
      <c r="G4" s="2">
        <v>57.611714285714285</v>
      </c>
      <c r="H4" s="2">
        <v>57.611714285714285</v>
      </c>
      <c r="I4" s="2">
        <v>57.611714285714285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42.660228571428576</v>
      </c>
      <c r="C5" s="1">
        <v>42.660228571428576</v>
      </c>
      <c r="D5" s="1">
        <v>42.660228571428576</v>
      </c>
      <c r="E5" s="1">
        <v>42.660228571428576</v>
      </c>
      <c r="F5" s="2">
        <v>43.337714285714284</v>
      </c>
      <c r="G5" s="2">
        <v>43.337714285714284</v>
      </c>
      <c r="H5" s="2">
        <v>43.337714285714284</v>
      </c>
      <c r="I5" s="2">
        <v>43.337714285714284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39.33725714285714</v>
      </c>
      <c r="C6" s="1">
        <v>39.33725714285714</v>
      </c>
      <c r="D6" s="1">
        <v>39.33725714285714</v>
      </c>
      <c r="E6" s="1">
        <v>39.33725714285714</v>
      </c>
      <c r="F6" s="2">
        <v>40.692228571428572</v>
      </c>
      <c r="G6" s="2">
        <v>40.692228571428572</v>
      </c>
      <c r="H6" s="2">
        <v>40.692228571428572</v>
      </c>
      <c r="I6" s="2">
        <v>40.692228571428572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38.429885714285717</v>
      </c>
      <c r="C7" s="1">
        <v>38.429885714285717</v>
      </c>
      <c r="D7" s="1">
        <v>38.429885714285717</v>
      </c>
      <c r="E7" s="1">
        <v>38.429885714285717</v>
      </c>
      <c r="F7" s="2">
        <v>39.401714285714291</v>
      </c>
      <c r="G7" s="2">
        <v>39.401714285714291</v>
      </c>
      <c r="H7" s="2">
        <v>39.401714285714291</v>
      </c>
      <c r="I7" s="2">
        <v>39.401714285714291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38.058914285714287</v>
      </c>
      <c r="C8" s="1">
        <v>38.058914285714287</v>
      </c>
      <c r="D8" s="1">
        <v>38.058914285714287</v>
      </c>
      <c r="E8" s="1">
        <v>38.058914285714287</v>
      </c>
      <c r="F8" s="2">
        <v>38.800857142857147</v>
      </c>
      <c r="G8" s="2">
        <v>38.800857142857147</v>
      </c>
      <c r="H8" s="2">
        <v>38.800857142857147</v>
      </c>
      <c r="I8" s="2">
        <v>38.800857142857147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37.687942857142858</v>
      </c>
      <c r="C9" s="1">
        <v>37.687942857142858</v>
      </c>
      <c r="D9" s="1">
        <v>37.687942857142858</v>
      </c>
      <c r="E9" s="1">
        <v>37.687942857142858</v>
      </c>
      <c r="F9" s="2">
        <v>38.429885714285717</v>
      </c>
      <c r="G9" s="2">
        <v>38.429885714285717</v>
      </c>
      <c r="H9" s="2">
        <v>38.429885714285717</v>
      </c>
      <c r="I9" s="2">
        <v>38.429885714285717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37.316971428571428</v>
      </c>
      <c r="C10" s="1">
        <v>37.316971428571428</v>
      </c>
      <c r="D10" s="1">
        <v>37.316971428571428</v>
      </c>
      <c r="E10" s="1">
        <v>37.316971428571428</v>
      </c>
      <c r="F10" s="2">
        <v>38.058914285714287</v>
      </c>
      <c r="G10" s="2">
        <v>38.058914285714287</v>
      </c>
      <c r="H10" s="2">
        <v>38.058914285714287</v>
      </c>
      <c r="I10" s="2">
        <v>38.058914285714287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37.316971428571428</v>
      </c>
      <c r="C11" s="1">
        <v>37.316971428571428</v>
      </c>
      <c r="D11" s="1">
        <v>37.316971428571428</v>
      </c>
      <c r="E11" s="1">
        <v>37.316971428571428</v>
      </c>
      <c r="F11" s="2">
        <v>38.058914285714287</v>
      </c>
      <c r="G11" s="2">
        <v>38.058914285714287</v>
      </c>
      <c r="H11" s="2">
        <v>38.058914285714287</v>
      </c>
      <c r="I11" s="2">
        <v>38.058914285714287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37.316971428571428</v>
      </c>
      <c r="C12" s="1">
        <v>37.316971428571428</v>
      </c>
      <c r="D12" s="1">
        <v>37.316971428571428</v>
      </c>
      <c r="E12" s="1">
        <v>37.316971428571428</v>
      </c>
      <c r="F12" s="2">
        <v>38.058914285714287</v>
      </c>
      <c r="G12" s="2">
        <v>38.058914285714287</v>
      </c>
      <c r="H12" s="2">
        <v>38.058914285714287</v>
      </c>
      <c r="I12" s="2">
        <v>38.058914285714287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36.946000000000005</v>
      </c>
      <c r="C13" s="1">
        <v>36.946000000000005</v>
      </c>
      <c r="D13" s="1">
        <v>36.946000000000005</v>
      </c>
      <c r="E13" s="1">
        <v>36.946000000000005</v>
      </c>
      <c r="F13" s="2">
        <v>37.316971428571428</v>
      </c>
      <c r="G13" s="2">
        <v>37.316971428571428</v>
      </c>
      <c r="H13" s="2">
        <v>37.316971428571428</v>
      </c>
      <c r="I13" s="2">
        <v>37.316971428571428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36.575028571428575</v>
      </c>
      <c r="C14" s="1">
        <v>36.575028571428575</v>
      </c>
      <c r="D14" s="1">
        <v>36.575028571428575</v>
      </c>
      <c r="E14" s="1">
        <v>36.575028571428575</v>
      </c>
      <c r="F14" s="2">
        <v>37.316971428571428</v>
      </c>
      <c r="G14" s="2">
        <v>37.316971428571428</v>
      </c>
      <c r="H14" s="2">
        <v>37.316971428571428</v>
      </c>
      <c r="I14" s="2">
        <v>37.316971428571428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36.575028571428575</v>
      </c>
      <c r="C15" s="1">
        <v>36.575028571428575</v>
      </c>
      <c r="D15" s="1">
        <v>36.575028571428575</v>
      </c>
      <c r="E15" s="1">
        <v>36.575028571428575</v>
      </c>
      <c r="F15" s="2">
        <v>37.316971428571428</v>
      </c>
      <c r="G15" s="2">
        <v>37.316971428571428</v>
      </c>
      <c r="H15" s="2">
        <v>37.316971428571428</v>
      </c>
      <c r="I15" s="2">
        <v>37.316971428571428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36.575028571428575</v>
      </c>
      <c r="C16" s="1">
        <v>36.575028571428575</v>
      </c>
      <c r="D16" s="1">
        <v>36.575028571428575</v>
      </c>
      <c r="E16" s="1">
        <v>36.575028571428575</v>
      </c>
      <c r="F16" s="2">
        <v>36.575028571428575</v>
      </c>
      <c r="G16" s="2">
        <v>36.575028571428575</v>
      </c>
      <c r="H16" s="2">
        <v>36.575028571428575</v>
      </c>
      <c r="I16" s="2">
        <v>36.575028571428575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36.204057142857145</v>
      </c>
      <c r="C17" s="1">
        <v>36.204057142857145</v>
      </c>
      <c r="D17" s="1">
        <v>36.204057142857145</v>
      </c>
      <c r="E17" s="1">
        <v>36.204057142857145</v>
      </c>
      <c r="F17" s="2">
        <v>36.575028571428575</v>
      </c>
      <c r="G17" s="2">
        <v>36.575028571428575</v>
      </c>
      <c r="H17" s="2">
        <v>36.575028571428575</v>
      </c>
      <c r="I17" s="2">
        <v>36.575028571428575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35.833085714285716</v>
      </c>
      <c r="C18" s="1">
        <v>35.833085714285716</v>
      </c>
      <c r="D18" s="1">
        <v>35.833085714285716</v>
      </c>
      <c r="E18" s="1">
        <v>35.833085714285716</v>
      </c>
      <c r="F18" s="2">
        <v>36.575028571428575</v>
      </c>
      <c r="G18" s="2">
        <v>36.575028571428575</v>
      </c>
      <c r="H18" s="2">
        <v>36.575028571428575</v>
      </c>
      <c r="I18" s="2">
        <v>36.575028571428575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35.833085714285716</v>
      </c>
      <c r="C19" s="1">
        <v>35.833085714285716</v>
      </c>
      <c r="D19" s="1">
        <v>35.833085714285716</v>
      </c>
      <c r="E19" s="1">
        <v>35.833085714285716</v>
      </c>
      <c r="F19" s="2">
        <v>36.204057142857145</v>
      </c>
      <c r="G19" s="2">
        <v>36.204057142857145</v>
      </c>
      <c r="H19" s="2">
        <v>36.204057142857145</v>
      </c>
      <c r="I19" s="2">
        <v>36.204057142857145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35.833085714285716</v>
      </c>
      <c r="C20" s="1">
        <v>35.833085714285716</v>
      </c>
      <c r="D20" s="1">
        <v>35.833085714285716</v>
      </c>
      <c r="E20" s="1">
        <v>35.833085714285716</v>
      </c>
      <c r="F20" s="2">
        <v>35.833085714285716</v>
      </c>
      <c r="G20" s="2">
        <v>35.833085714285716</v>
      </c>
      <c r="H20" s="2">
        <v>35.833085714285716</v>
      </c>
      <c r="I20" s="2">
        <v>35.833085714285716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35.833085714285716</v>
      </c>
      <c r="C21" s="1">
        <v>35.833085714285716</v>
      </c>
      <c r="D21" s="1">
        <v>35.833085714285716</v>
      </c>
      <c r="E21" s="1">
        <v>35.833085714285716</v>
      </c>
      <c r="F21" s="2">
        <v>35.833085714285716</v>
      </c>
      <c r="G21" s="2">
        <v>35.833085714285716</v>
      </c>
      <c r="H21" s="2">
        <v>35.833085714285716</v>
      </c>
      <c r="I21" s="2">
        <v>35.833085714285716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35.091142857142856</v>
      </c>
      <c r="C22" s="1">
        <v>35.091142857142856</v>
      </c>
      <c r="D22" s="1">
        <v>35.091142857142856</v>
      </c>
      <c r="E22" s="1">
        <v>35.091142857142856</v>
      </c>
      <c r="F22" s="2">
        <v>35.833085714285716</v>
      </c>
      <c r="G22" s="2">
        <v>35.833085714285716</v>
      </c>
      <c r="H22" s="2">
        <v>35.833085714285716</v>
      </c>
      <c r="I22" s="2">
        <v>35.833085714285716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35.091142857142856</v>
      </c>
      <c r="C23" s="1">
        <v>35.091142857142856</v>
      </c>
      <c r="D23" s="1">
        <v>35.091142857142856</v>
      </c>
      <c r="E23" s="1">
        <v>35.091142857142856</v>
      </c>
      <c r="F23" s="2">
        <v>35.091142857142856</v>
      </c>
      <c r="G23" s="2">
        <v>35.091142857142856</v>
      </c>
      <c r="H23" s="2">
        <v>35.091142857142856</v>
      </c>
      <c r="I23" s="2">
        <v>35.091142857142856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35.091142857142856</v>
      </c>
      <c r="C24" s="1">
        <v>35.091142857142856</v>
      </c>
      <c r="D24" s="1">
        <v>35.091142857142856</v>
      </c>
      <c r="E24" s="1">
        <v>35.091142857142856</v>
      </c>
      <c r="F24" s="2">
        <v>35.091142857142856</v>
      </c>
      <c r="G24" s="2">
        <v>35.091142857142856</v>
      </c>
      <c r="H24" s="2">
        <v>35.091142857142856</v>
      </c>
      <c r="I24" s="2">
        <v>35.091142857142856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37.962751020408163</v>
      </c>
      <c r="C26" s="1">
        <f>AVERAGE(C4:C24)</f>
        <v>37.962751020408163</v>
      </c>
      <c r="D26" s="1">
        <f t="shared" ref="D26:I26" si="1">AVERAGE(D4:D24)</f>
        <v>37.962751020408163</v>
      </c>
      <c r="E26" s="1">
        <f t="shared" si="1"/>
        <v>37.962751020408163</v>
      </c>
      <c r="F26" s="2">
        <f t="shared" si="1"/>
        <v>38.476783673469392</v>
      </c>
      <c r="G26" s="2">
        <f t="shared" si="1"/>
        <v>38.476783673469392</v>
      </c>
      <c r="H26" s="2">
        <f t="shared" si="1"/>
        <v>38.476783673469392</v>
      </c>
      <c r="I26" s="2">
        <f t="shared" si="1"/>
        <v>38.476783673469392</v>
      </c>
      <c r="J26" s="1"/>
    </row>
    <row r="27" spans="1:20" x14ac:dyDescent="0.3">
      <c r="A27" t="s">
        <v>18</v>
      </c>
      <c r="B27" s="1">
        <f>SUMPRODUCT(B4:B24,$J4:$J24)</f>
        <v>37.543317142857155</v>
      </c>
      <c r="C27" s="1">
        <f t="shared" ref="C27:H27" si="2">SUMPRODUCT(C4:C24,$J4:$J24)</f>
        <v>37.543317142857155</v>
      </c>
      <c r="D27" s="1">
        <f t="shared" si="2"/>
        <v>37.543317142857155</v>
      </c>
      <c r="E27" s="1">
        <f t="shared" si="2"/>
        <v>37.543317142857155</v>
      </c>
      <c r="F27" s="2">
        <f t="shared" si="2"/>
        <v>38.083051428571437</v>
      </c>
      <c r="G27" s="2">
        <f t="shared" si="2"/>
        <v>38.083051428571437</v>
      </c>
      <c r="H27" s="2">
        <f t="shared" si="2"/>
        <v>38.083051428571437</v>
      </c>
      <c r="I27" s="2">
        <f>SUMPRODUCT(I4:I24,$J4:$J24)</f>
        <v>38.083051428571437</v>
      </c>
      <c r="J27" s="1"/>
    </row>
    <row r="28" spans="1:20" x14ac:dyDescent="0.3">
      <c r="A28" t="s">
        <v>19</v>
      </c>
      <c r="B28" s="1">
        <f>B6-B22</f>
        <v>4.2461142857142846</v>
      </c>
      <c r="C28" s="1">
        <f t="shared" ref="C28:I28" si="3">C6-C22</f>
        <v>4.2461142857142846</v>
      </c>
      <c r="D28" s="1">
        <f t="shared" si="3"/>
        <v>4.2461142857142846</v>
      </c>
      <c r="E28" s="1">
        <f t="shared" si="3"/>
        <v>4.2461142857142846</v>
      </c>
      <c r="F28" s="2">
        <f>F6-F22</f>
        <v>4.8591428571428565</v>
      </c>
      <c r="G28" s="2">
        <f t="shared" si="3"/>
        <v>4.8591428571428565</v>
      </c>
      <c r="H28" s="2">
        <f t="shared" si="3"/>
        <v>4.8591428571428565</v>
      </c>
      <c r="I28" s="2">
        <f t="shared" si="3"/>
        <v>4.8591428571428565</v>
      </c>
      <c r="J28" s="1"/>
    </row>
    <row r="29" spans="1:20" x14ac:dyDescent="0.3">
      <c r="A29" t="s">
        <v>1</v>
      </c>
      <c r="B29" s="1">
        <f>B4-B24</f>
        <v>22.520571428571429</v>
      </c>
      <c r="C29" s="1">
        <f t="shared" ref="C29:I29" si="4">C4-C24</f>
        <v>22.520571428571429</v>
      </c>
      <c r="D29" s="1">
        <f t="shared" si="4"/>
        <v>22.520571428571429</v>
      </c>
      <c r="E29" s="1">
        <f t="shared" si="4"/>
        <v>22.520571428571429</v>
      </c>
      <c r="F29" s="2">
        <f t="shared" si="4"/>
        <v>22.520571428571429</v>
      </c>
      <c r="G29" s="2">
        <f t="shared" si="4"/>
        <v>22.520571428571429</v>
      </c>
      <c r="H29" s="2">
        <f t="shared" si="4"/>
        <v>22.520571428571429</v>
      </c>
      <c r="I29" s="2">
        <f t="shared" si="4"/>
        <v>22.520571428571429</v>
      </c>
      <c r="J29" s="1"/>
    </row>
    <row r="30" spans="1:20" x14ac:dyDescent="0.3">
      <c r="A30" t="s">
        <v>2</v>
      </c>
      <c r="B30" s="1">
        <f>_xlfn.STDEV.P(B4:B24)</f>
        <v>4.7024603517910029</v>
      </c>
      <c r="C30" s="1">
        <f t="shared" ref="C30:I30" si="5">_xlfn.STDEV.P(C4:C24)</f>
        <v>4.7024603517910029</v>
      </c>
      <c r="D30" s="1">
        <f t="shared" si="5"/>
        <v>4.7024603517910029</v>
      </c>
      <c r="E30" s="1">
        <f t="shared" si="5"/>
        <v>4.7024603517910029</v>
      </c>
      <c r="F30" s="2">
        <f t="shared" si="5"/>
        <v>4.6808236809947177</v>
      </c>
      <c r="G30" s="2">
        <f t="shared" si="5"/>
        <v>4.6808236809947177</v>
      </c>
      <c r="H30" s="2">
        <f t="shared" si="5"/>
        <v>4.6808236809947177</v>
      </c>
      <c r="I30" s="2">
        <f t="shared" si="5"/>
        <v>4.6808236809947177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35.091142857142856</v>
      </c>
      <c r="C32" s="1">
        <f t="shared" ref="C32:I32" si="6">_xlfn.PERCENTILE.INC(C4:C24,0.1)</f>
        <v>35.091142857142856</v>
      </c>
      <c r="D32" s="1">
        <f t="shared" si="6"/>
        <v>35.091142857142856</v>
      </c>
      <c r="E32" s="1">
        <f t="shared" si="6"/>
        <v>35.091142857142856</v>
      </c>
      <c r="F32" s="2">
        <f>_xlfn.PERCENTILE.INC(F4:F24,0.1)</f>
        <v>35.833085714285716</v>
      </c>
      <c r="G32" s="2">
        <f t="shared" si="6"/>
        <v>35.833085714285716</v>
      </c>
      <c r="H32" s="2">
        <f t="shared" si="6"/>
        <v>35.833085714285716</v>
      </c>
      <c r="I32" s="2">
        <f t="shared" si="6"/>
        <v>35.833085714285716</v>
      </c>
    </row>
    <row r="33" spans="1:9" x14ac:dyDescent="0.3">
      <c r="A33" t="s">
        <v>4</v>
      </c>
      <c r="B33" s="1">
        <f>_xlfn.PERCENTILE.INC(B4:B24,0.25)</f>
        <v>35.833085714285716</v>
      </c>
      <c r="C33" s="1">
        <f t="shared" ref="C33:I33" si="7">_xlfn.PERCENTILE.INC(C4:C24,0.25)</f>
        <v>35.833085714285716</v>
      </c>
      <c r="D33" s="1">
        <f t="shared" si="7"/>
        <v>35.833085714285716</v>
      </c>
      <c r="E33" s="1">
        <f t="shared" si="7"/>
        <v>35.833085714285716</v>
      </c>
      <c r="F33" s="2">
        <f t="shared" si="7"/>
        <v>36.204057142857145</v>
      </c>
      <c r="G33" s="2">
        <f t="shared" si="7"/>
        <v>36.204057142857145</v>
      </c>
      <c r="H33" s="2">
        <f t="shared" si="7"/>
        <v>36.204057142857145</v>
      </c>
      <c r="I33" s="2">
        <f t="shared" si="7"/>
        <v>36.204057142857145</v>
      </c>
    </row>
    <row r="34" spans="1:9" x14ac:dyDescent="0.3">
      <c r="A34" t="s">
        <v>5</v>
      </c>
      <c r="B34" s="1">
        <f>_xlfn.PERCENTILE.INC(B4:B24,0.5)</f>
        <v>36.575028571428575</v>
      </c>
      <c r="C34" s="1">
        <f t="shared" ref="C34:I34" si="8">_xlfn.PERCENTILE.INC(C4:C24,0.5)</f>
        <v>36.575028571428575</v>
      </c>
      <c r="D34" s="1">
        <f t="shared" si="8"/>
        <v>36.575028571428575</v>
      </c>
      <c r="E34" s="1">
        <f t="shared" si="8"/>
        <v>36.575028571428575</v>
      </c>
      <c r="F34" s="2">
        <f>_xlfn.PERCENTILE.INC(F4:F24,0.5)</f>
        <v>37.316971428571428</v>
      </c>
      <c r="G34" s="2">
        <f t="shared" si="8"/>
        <v>37.316971428571428</v>
      </c>
      <c r="H34" s="2">
        <f t="shared" si="8"/>
        <v>37.316971428571428</v>
      </c>
      <c r="I34" s="2">
        <f t="shared" si="8"/>
        <v>37.316971428571428</v>
      </c>
    </row>
    <row r="35" spans="1:9" x14ac:dyDescent="0.3">
      <c r="A35" t="s">
        <v>23</v>
      </c>
      <c r="B35" s="1">
        <f>_xlfn.PERCENTILE.INC(B4:B24,0.75)</f>
        <v>37.687942857142858</v>
      </c>
      <c r="C35" s="1">
        <f t="shared" ref="C35:I35" si="9">_xlfn.PERCENTILE.INC(C4:C24,0.75)</f>
        <v>37.687942857142858</v>
      </c>
      <c r="D35" s="1">
        <f t="shared" si="9"/>
        <v>37.687942857142858</v>
      </c>
      <c r="E35" s="1">
        <f t="shared" si="9"/>
        <v>37.687942857142858</v>
      </c>
      <c r="F35" s="2">
        <f t="shared" si="9"/>
        <v>38.429885714285717</v>
      </c>
      <c r="G35" s="2">
        <f t="shared" si="9"/>
        <v>38.429885714285717</v>
      </c>
      <c r="H35" s="2">
        <f t="shared" si="9"/>
        <v>38.429885714285717</v>
      </c>
      <c r="I35" s="2">
        <f t="shared" si="9"/>
        <v>38.429885714285717</v>
      </c>
    </row>
    <row r="36" spans="1:9" x14ac:dyDescent="0.3">
      <c r="A36" t="s">
        <v>6</v>
      </c>
      <c r="B36" s="1">
        <f>B35-B33</f>
        <v>1.8548571428571421</v>
      </c>
      <c r="C36" s="1">
        <f t="shared" ref="C36:I36" si="10">C35-C33</f>
        <v>1.8548571428571421</v>
      </c>
      <c r="D36" s="1">
        <f t="shared" si="10"/>
        <v>1.8548571428571421</v>
      </c>
      <c r="E36" s="1">
        <f t="shared" si="10"/>
        <v>1.8548571428571421</v>
      </c>
      <c r="F36" s="2">
        <f t="shared" si="10"/>
        <v>2.2258285714285719</v>
      </c>
      <c r="G36" s="2">
        <f t="shared" si="10"/>
        <v>2.2258285714285719</v>
      </c>
      <c r="H36" s="2">
        <f t="shared" si="10"/>
        <v>2.2258285714285719</v>
      </c>
      <c r="I36" s="2">
        <f t="shared" si="10"/>
        <v>2.2258285714285719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25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4E923-373C-4803-A35B-BB8AF5D89DA5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66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9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2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2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234.59645714285705</v>
      </c>
      <c r="C4" s="1">
        <v>234.59645714285705</v>
      </c>
      <c r="D4" s="1">
        <v>234.59645714285705</v>
      </c>
      <c r="E4" s="1">
        <v>234.59645714285705</v>
      </c>
      <c r="F4" s="2">
        <v>645.221</v>
      </c>
      <c r="G4" s="2">
        <v>656.07100000000003</v>
      </c>
      <c r="H4" s="2">
        <v>656.07100000000003</v>
      </c>
      <c r="I4" s="2">
        <v>672.346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44.731360000000002</v>
      </c>
      <c r="C5" s="1">
        <v>44.731360000000002</v>
      </c>
      <c r="D5" s="1">
        <v>44.731360000000002</v>
      </c>
      <c r="E5" s="1">
        <v>44.731360000000002</v>
      </c>
      <c r="F5" s="2">
        <v>483.37569714285701</v>
      </c>
      <c r="G5" s="2">
        <v>429.48757599999999</v>
      </c>
      <c r="H5" s="2">
        <v>429.48757599999999</v>
      </c>
      <c r="I5" s="2">
        <v>348.65539428571418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42.22137142857143</v>
      </c>
      <c r="C6" s="1">
        <v>42.22137142857143</v>
      </c>
      <c r="D6" s="1">
        <v>42.22137142857143</v>
      </c>
      <c r="E6" s="1">
        <v>42.22137142857143</v>
      </c>
      <c r="F6" s="2">
        <v>345.60945714285708</v>
      </c>
      <c r="G6" s="2">
        <v>236.61484000000002</v>
      </c>
      <c r="H6" s="2">
        <v>236.61484000000002</v>
      </c>
      <c r="I6" s="2">
        <v>88.537942857142852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40.892182857142856</v>
      </c>
      <c r="C7" s="1">
        <v>40.892182857142856</v>
      </c>
      <c r="D7" s="1">
        <v>40.892182857142856</v>
      </c>
      <c r="E7" s="1">
        <v>40.892182857142856</v>
      </c>
      <c r="F7" s="2">
        <v>226.37347999999997</v>
      </c>
      <c r="G7" s="2">
        <v>74.000679999999988</v>
      </c>
      <c r="H7" s="2">
        <v>74.000679999999988</v>
      </c>
      <c r="I7" s="2">
        <v>75.629885714285706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39.685600000000001</v>
      </c>
      <c r="C8" s="1">
        <v>39.685600000000001</v>
      </c>
      <c r="D8" s="1">
        <v>39.685600000000001</v>
      </c>
      <c r="E8" s="1">
        <v>39.685600000000001</v>
      </c>
      <c r="F8" s="2">
        <v>131.15629142857136</v>
      </c>
      <c r="G8" s="2">
        <v>61.550439999999988</v>
      </c>
      <c r="H8" s="2">
        <v>61.550439999999988</v>
      </c>
      <c r="I8" s="2">
        <v>69.661428571428573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38.800857142857147</v>
      </c>
      <c r="C9" s="1">
        <v>38.800857142857147</v>
      </c>
      <c r="D9" s="1">
        <v>38.800857142857147</v>
      </c>
      <c r="E9" s="1">
        <v>38.800857142857147</v>
      </c>
      <c r="F9" s="2">
        <v>76.483742857142857</v>
      </c>
      <c r="G9" s="2">
        <v>58.499799999999993</v>
      </c>
      <c r="H9" s="2">
        <v>58.499799999999993</v>
      </c>
      <c r="I9" s="2">
        <v>67.641142857142853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38.800857142857147</v>
      </c>
      <c r="C10" s="1">
        <v>38.800857142857147</v>
      </c>
      <c r="D10" s="1">
        <v>38.800857142857147</v>
      </c>
      <c r="E10" s="1">
        <v>38.800857142857147</v>
      </c>
      <c r="F10" s="2">
        <v>56.337285714285713</v>
      </c>
      <c r="G10" s="2">
        <v>56.602839999999993</v>
      </c>
      <c r="H10" s="2">
        <v>56.602839999999993</v>
      </c>
      <c r="I10" s="2">
        <v>66.25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38.355691428571433</v>
      </c>
      <c r="C11" s="1">
        <v>38.355691428571433</v>
      </c>
      <c r="D11" s="1">
        <v>38.355691428571433</v>
      </c>
      <c r="E11" s="1">
        <v>38.355691428571433</v>
      </c>
      <c r="F11" s="2">
        <v>50.609685714285717</v>
      </c>
      <c r="G11" s="2">
        <v>54.51939999999999</v>
      </c>
      <c r="H11" s="2">
        <v>54.51939999999999</v>
      </c>
      <c r="I11" s="2">
        <v>66.25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38.058914285714287</v>
      </c>
      <c r="C12" s="1">
        <v>38.058914285714287</v>
      </c>
      <c r="D12" s="1">
        <v>38.058914285714287</v>
      </c>
      <c r="E12" s="1">
        <v>38.058914285714287</v>
      </c>
      <c r="F12" s="2">
        <v>49.012657142857137</v>
      </c>
      <c r="G12" s="2">
        <v>54.000039999999991</v>
      </c>
      <c r="H12" s="2">
        <v>54.000039999999991</v>
      </c>
      <c r="I12" s="2">
        <v>66.25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37.762137142857149</v>
      </c>
      <c r="C13" s="1">
        <v>37.762137142857149</v>
      </c>
      <c r="D13" s="1">
        <v>37.762137142857149</v>
      </c>
      <c r="E13" s="1">
        <v>37.762137142857149</v>
      </c>
      <c r="F13" s="2">
        <v>47.996428571428574</v>
      </c>
      <c r="G13" s="2">
        <v>53.220999999999989</v>
      </c>
      <c r="H13" s="2">
        <v>53.220999999999989</v>
      </c>
      <c r="I13" s="2">
        <v>66.25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36.575028571428575</v>
      </c>
      <c r="C14" s="1">
        <v>36.575028571428575</v>
      </c>
      <c r="D14" s="1">
        <v>36.575028571428575</v>
      </c>
      <c r="E14" s="1">
        <v>36.575028571428575</v>
      </c>
      <c r="F14" s="2">
        <v>47.996428571428574</v>
      </c>
      <c r="G14" s="2">
        <v>53.220999999999989</v>
      </c>
      <c r="H14" s="2">
        <v>53.220999999999989</v>
      </c>
      <c r="I14" s="2">
        <v>66.25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36.575028571428575</v>
      </c>
      <c r="C15" s="1">
        <v>36.575028571428575</v>
      </c>
      <c r="D15" s="1">
        <v>36.575028571428575</v>
      </c>
      <c r="E15" s="1">
        <v>36.575028571428575</v>
      </c>
      <c r="F15" s="2">
        <v>47.383399999999995</v>
      </c>
      <c r="G15" s="2">
        <v>53.220999999999989</v>
      </c>
      <c r="H15" s="2">
        <v>53.220999999999989</v>
      </c>
      <c r="I15" s="2">
        <v>66.25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36.575028571428575</v>
      </c>
      <c r="C16" s="1">
        <v>36.575028571428575</v>
      </c>
      <c r="D16" s="1">
        <v>36.575028571428575</v>
      </c>
      <c r="E16" s="1">
        <v>36.575028571428575</v>
      </c>
      <c r="F16" s="2">
        <v>45.754142857142853</v>
      </c>
      <c r="G16" s="2">
        <v>52.441959999999995</v>
      </c>
      <c r="H16" s="2">
        <v>52.441959999999995</v>
      </c>
      <c r="I16" s="2">
        <v>66.25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36.575028571428575</v>
      </c>
      <c r="C17" s="1">
        <v>36.575028571428575</v>
      </c>
      <c r="D17" s="1">
        <v>36.575028571428575</v>
      </c>
      <c r="E17" s="1">
        <v>36.575028571428575</v>
      </c>
      <c r="F17" s="2">
        <v>44.411342857142856</v>
      </c>
      <c r="G17" s="2">
        <v>50.883879999999991</v>
      </c>
      <c r="H17" s="2">
        <v>50.883879999999991</v>
      </c>
      <c r="I17" s="2">
        <v>66.25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36.426640000000006</v>
      </c>
      <c r="C18" s="1">
        <v>36.426640000000006</v>
      </c>
      <c r="D18" s="1">
        <v>36.426640000000006</v>
      </c>
      <c r="E18" s="1">
        <v>36.426640000000006</v>
      </c>
      <c r="F18" s="2">
        <v>43.112942857142855</v>
      </c>
      <c r="G18" s="2">
        <v>49.974999999999994</v>
      </c>
      <c r="H18" s="2">
        <v>49.974999999999994</v>
      </c>
      <c r="I18" s="2">
        <v>66.25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35.833085714285716</v>
      </c>
      <c r="C19" s="1">
        <v>35.833085714285716</v>
      </c>
      <c r="D19" s="1">
        <v>35.833085714285716</v>
      </c>
      <c r="E19" s="1">
        <v>35.833085714285716</v>
      </c>
      <c r="F19" s="2">
        <v>42.370999999999995</v>
      </c>
      <c r="G19" s="2">
        <v>49.974999999999994</v>
      </c>
      <c r="H19" s="2">
        <v>49.974999999999994</v>
      </c>
      <c r="I19" s="2">
        <v>66.25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35.833085714285716</v>
      </c>
      <c r="C20" s="1">
        <v>35.833085714285716</v>
      </c>
      <c r="D20" s="1">
        <v>35.833085714285716</v>
      </c>
      <c r="E20" s="1">
        <v>35.833085714285716</v>
      </c>
      <c r="F20" s="2">
        <v>41.629057142857143</v>
      </c>
      <c r="G20" s="2">
        <v>49.974999999999994</v>
      </c>
      <c r="H20" s="2">
        <v>49.974999999999994</v>
      </c>
      <c r="I20" s="2">
        <v>66.25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35.833085714285716</v>
      </c>
      <c r="C21" s="1">
        <v>35.833085714285716</v>
      </c>
      <c r="D21" s="1">
        <v>35.833085714285716</v>
      </c>
      <c r="E21" s="1">
        <v>35.833085714285716</v>
      </c>
      <c r="F21" s="2">
        <v>41.443571428571431</v>
      </c>
      <c r="G21" s="2">
        <v>49.974999999999994</v>
      </c>
      <c r="H21" s="2">
        <v>49.974999999999994</v>
      </c>
      <c r="I21" s="2">
        <v>66.25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35.833085714285716</v>
      </c>
      <c r="C22" s="1">
        <v>35.833085714285716</v>
      </c>
      <c r="D22" s="1">
        <v>35.833085714285716</v>
      </c>
      <c r="E22" s="1">
        <v>35.833085714285716</v>
      </c>
      <c r="F22" s="2">
        <v>41.443571428571431</v>
      </c>
      <c r="G22" s="2">
        <v>49.974999999999994</v>
      </c>
      <c r="H22" s="2">
        <v>49.974999999999994</v>
      </c>
      <c r="I22" s="2">
        <v>66.25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35.833085714285716</v>
      </c>
      <c r="C23" s="1">
        <v>35.833085714285716</v>
      </c>
      <c r="D23" s="1">
        <v>35.833085714285716</v>
      </c>
      <c r="E23" s="1">
        <v>35.833085714285716</v>
      </c>
      <c r="F23" s="2">
        <v>41.258085714285713</v>
      </c>
      <c r="G23" s="2">
        <v>49.974999999999994</v>
      </c>
      <c r="H23" s="2">
        <v>49.974999999999994</v>
      </c>
      <c r="I23" s="2">
        <v>66.25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35.833085714285716</v>
      </c>
      <c r="C24" s="1">
        <v>35.833085714285716</v>
      </c>
      <c r="D24" s="1">
        <v>35.833085714285716</v>
      </c>
      <c r="E24" s="1">
        <v>35.833085714285716</v>
      </c>
      <c r="F24" s="2">
        <v>40.516142857142853</v>
      </c>
      <c r="G24" s="2">
        <v>49.974999999999994</v>
      </c>
      <c r="H24" s="2">
        <v>49.974999999999994</v>
      </c>
      <c r="I24" s="2">
        <v>66.25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47.220509387755108</v>
      </c>
      <c r="C26" s="1">
        <f>AVERAGE(C4:C24)</f>
        <v>47.220509387755108</v>
      </c>
      <c r="D26" s="1">
        <f t="shared" ref="D26:I26" si="1">AVERAGE(D4:D24)</f>
        <v>47.220509387755108</v>
      </c>
      <c r="E26" s="1">
        <f t="shared" si="1"/>
        <v>47.220509387755108</v>
      </c>
      <c r="F26" s="2">
        <f t="shared" si="1"/>
        <v>123.30930530612247</v>
      </c>
      <c r="G26" s="2">
        <f t="shared" si="1"/>
        <v>109.24573599999997</v>
      </c>
      <c r="H26" s="2">
        <f t="shared" si="1"/>
        <v>109.24573599999997</v>
      </c>
      <c r="I26" s="2">
        <f t="shared" si="1"/>
        <v>110.29627591836734</v>
      </c>
      <c r="J26" s="1"/>
    </row>
    <row r="27" spans="1:20" x14ac:dyDescent="0.3">
      <c r="A27" t="s">
        <v>18</v>
      </c>
      <c r="B27" s="1">
        <f>SUMPRODUCT(B4:B24,$J4:$J24)</f>
        <v>42.820796285714295</v>
      </c>
      <c r="C27" s="1">
        <f t="shared" ref="C27:H27" si="2">SUMPRODUCT(C4:C24,$J4:$J24)</f>
        <v>42.820796285714295</v>
      </c>
      <c r="D27" s="1">
        <f t="shared" si="2"/>
        <v>42.820796285714295</v>
      </c>
      <c r="E27" s="1">
        <f t="shared" si="2"/>
        <v>42.820796285714295</v>
      </c>
      <c r="F27" s="2">
        <f t="shared" si="2"/>
        <v>112.33134199999999</v>
      </c>
      <c r="G27" s="2">
        <f t="shared" si="2"/>
        <v>97.056872800000022</v>
      </c>
      <c r="H27" s="2">
        <f t="shared" si="2"/>
        <v>97.056872800000022</v>
      </c>
      <c r="I27" s="2">
        <f>SUMPRODUCT(I4:I24,$J4:$J24)</f>
        <v>97.346189714285714</v>
      </c>
      <c r="J27" s="1"/>
    </row>
    <row r="28" spans="1:20" x14ac:dyDescent="0.3">
      <c r="A28" t="s">
        <v>19</v>
      </c>
      <c r="B28" s="1">
        <f>B6-B22</f>
        <v>6.3882857142857148</v>
      </c>
      <c r="C28" s="1">
        <f t="shared" ref="C28:I28" si="3">C6-C22</f>
        <v>6.3882857142857148</v>
      </c>
      <c r="D28" s="1">
        <f t="shared" si="3"/>
        <v>6.3882857142857148</v>
      </c>
      <c r="E28" s="1">
        <f t="shared" si="3"/>
        <v>6.3882857142857148</v>
      </c>
      <c r="F28" s="2">
        <f>F6-F22</f>
        <v>304.16588571428565</v>
      </c>
      <c r="G28" s="2">
        <f t="shared" si="3"/>
        <v>186.63984000000002</v>
      </c>
      <c r="H28" s="2">
        <f t="shared" si="3"/>
        <v>186.63984000000002</v>
      </c>
      <c r="I28" s="2">
        <f t="shared" si="3"/>
        <v>22.287942857142852</v>
      </c>
      <c r="J28" s="1"/>
    </row>
    <row r="29" spans="1:20" x14ac:dyDescent="0.3">
      <c r="A29" t="s">
        <v>1</v>
      </c>
      <c r="B29" s="1">
        <f>B4-B24</f>
        <v>198.76337142857133</v>
      </c>
      <c r="C29" s="1">
        <f t="shared" ref="C29:I29" si="4">C4-C24</f>
        <v>198.76337142857133</v>
      </c>
      <c r="D29" s="1">
        <f t="shared" si="4"/>
        <v>198.76337142857133</v>
      </c>
      <c r="E29" s="1">
        <f t="shared" si="4"/>
        <v>198.76337142857133</v>
      </c>
      <c r="F29" s="2">
        <f t="shared" si="4"/>
        <v>604.70485714285712</v>
      </c>
      <c r="G29" s="2">
        <f t="shared" si="4"/>
        <v>606.096</v>
      </c>
      <c r="H29" s="2">
        <f t="shared" si="4"/>
        <v>606.096</v>
      </c>
      <c r="I29" s="2">
        <f t="shared" si="4"/>
        <v>606.096</v>
      </c>
      <c r="J29" s="1"/>
    </row>
    <row r="30" spans="1:20" x14ac:dyDescent="0.3">
      <c r="A30" t="s">
        <v>2</v>
      </c>
      <c r="B30" s="1">
        <f>_xlfn.STDEV.P(B4:B24)</f>
        <v>41.963345970050852</v>
      </c>
      <c r="C30" s="1">
        <f t="shared" ref="C30:I30" si="5">_xlfn.STDEV.P(C4:C24)</f>
        <v>41.963345970050852</v>
      </c>
      <c r="D30" s="1">
        <f t="shared" si="5"/>
        <v>41.963345970050852</v>
      </c>
      <c r="E30" s="1">
        <f t="shared" si="5"/>
        <v>41.963345970050852</v>
      </c>
      <c r="F30" s="2">
        <f t="shared" si="5"/>
        <v>162.65909738801653</v>
      </c>
      <c r="G30" s="2">
        <f t="shared" si="5"/>
        <v>150.1342830645421</v>
      </c>
      <c r="H30" s="2">
        <f t="shared" si="5"/>
        <v>150.1342830645421</v>
      </c>
      <c r="I30" s="2">
        <f t="shared" si="5"/>
        <v>139.20897495116182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35.833085714285716</v>
      </c>
      <c r="C32" s="1">
        <f t="shared" ref="C32:I32" si="6">_xlfn.PERCENTILE.INC(C4:C24,0.1)</f>
        <v>35.833085714285716</v>
      </c>
      <c r="D32" s="1">
        <f t="shared" si="6"/>
        <v>35.833085714285716</v>
      </c>
      <c r="E32" s="1">
        <f t="shared" si="6"/>
        <v>35.833085714285716</v>
      </c>
      <c r="F32" s="2">
        <f>_xlfn.PERCENTILE.INC(F4:F24,0.1)</f>
        <v>41.443571428571431</v>
      </c>
      <c r="G32" s="2">
        <f t="shared" si="6"/>
        <v>49.974999999999994</v>
      </c>
      <c r="H32" s="2">
        <f t="shared" si="6"/>
        <v>49.974999999999994</v>
      </c>
      <c r="I32" s="2">
        <f t="shared" si="6"/>
        <v>66.25</v>
      </c>
    </row>
    <row r="33" spans="1:9" x14ac:dyDescent="0.3">
      <c r="A33" t="s">
        <v>4</v>
      </c>
      <c r="B33" s="1">
        <f>_xlfn.PERCENTILE.INC(B4:B24,0.25)</f>
        <v>35.833085714285716</v>
      </c>
      <c r="C33" s="1">
        <f t="shared" ref="C33:I33" si="7">_xlfn.PERCENTILE.INC(C4:C24,0.25)</f>
        <v>35.833085714285716</v>
      </c>
      <c r="D33" s="1">
        <f t="shared" si="7"/>
        <v>35.833085714285716</v>
      </c>
      <c r="E33" s="1">
        <f t="shared" si="7"/>
        <v>35.833085714285716</v>
      </c>
      <c r="F33" s="2">
        <f t="shared" si="7"/>
        <v>42.370999999999995</v>
      </c>
      <c r="G33" s="2">
        <f t="shared" si="7"/>
        <v>49.974999999999994</v>
      </c>
      <c r="H33" s="2">
        <f t="shared" si="7"/>
        <v>49.974999999999994</v>
      </c>
      <c r="I33" s="2">
        <f t="shared" si="7"/>
        <v>66.25</v>
      </c>
    </row>
    <row r="34" spans="1:9" x14ac:dyDescent="0.3">
      <c r="A34" t="s">
        <v>5</v>
      </c>
      <c r="B34" s="1">
        <f>_xlfn.PERCENTILE.INC(B4:B24,0.5)</f>
        <v>36.575028571428575</v>
      </c>
      <c r="C34" s="1">
        <f t="shared" ref="C34:I34" si="8">_xlfn.PERCENTILE.INC(C4:C24,0.5)</f>
        <v>36.575028571428575</v>
      </c>
      <c r="D34" s="1">
        <f t="shared" si="8"/>
        <v>36.575028571428575</v>
      </c>
      <c r="E34" s="1">
        <f t="shared" si="8"/>
        <v>36.575028571428575</v>
      </c>
      <c r="F34" s="2">
        <f>_xlfn.PERCENTILE.INC(F4:F24,0.5)</f>
        <v>47.996428571428574</v>
      </c>
      <c r="G34" s="2">
        <f t="shared" si="8"/>
        <v>53.220999999999989</v>
      </c>
      <c r="H34" s="2">
        <f t="shared" si="8"/>
        <v>53.220999999999989</v>
      </c>
      <c r="I34" s="2">
        <f t="shared" si="8"/>
        <v>66.25</v>
      </c>
    </row>
    <row r="35" spans="1:9" x14ac:dyDescent="0.3">
      <c r="A35" t="s">
        <v>23</v>
      </c>
      <c r="B35" s="1">
        <f>_xlfn.PERCENTILE.INC(B4:B24,0.75)</f>
        <v>38.800857142857147</v>
      </c>
      <c r="C35" s="1">
        <f t="shared" ref="C35:I35" si="9">_xlfn.PERCENTILE.INC(C4:C24,0.75)</f>
        <v>38.800857142857147</v>
      </c>
      <c r="D35" s="1">
        <f t="shared" si="9"/>
        <v>38.800857142857147</v>
      </c>
      <c r="E35" s="1">
        <f t="shared" si="9"/>
        <v>38.800857142857147</v>
      </c>
      <c r="F35" s="2">
        <f t="shared" si="9"/>
        <v>76.483742857142857</v>
      </c>
      <c r="G35" s="2">
        <f t="shared" si="9"/>
        <v>58.499799999999993</v>
      </c>
      <c r="H35" s="2">
        <f t="shared" si="9"/>
        <v>58.499799999999993</v>
      </c>
      <c r="I35" s="2">
        <f t="shared" si="9"/>
        <v>67.641142857142853</v>
      </c>
    </row>
    <row r="36" spans="1:9" x14ac:dyDescent="0.3">
      <c r="A36" t="s">
        <v>6</v>
      </c>
      <c r="B36" s="1">
        <f>B35-B33</f>
        <v>2.9677714285714316</v>
      </c>
      <c r="C36" s="1">
        <f t="shared" ref="C36:I36" si="10">C35-C33</f>
        <v>2.9677714285714316</v>
      </c>
      <c r="D36" s="1">
        <f t="shared" si="10"/>
        <v>2.9677714285714316</v>
      </c>
      <c r="E36" s="1">
        <f t="shared" si="10"/>
        <v>2.9677714285714316</v>
      </c>
      <c r="F36" s="2">
        <f t="shared" si="10"/>
        <v>34.112742857142862</v>
      </c>
      <c r="G36" s="2">
        <f t="shared" si="10"/>
        <v>8.524799999999999</v>
      </c>
      <c r="H36" s="2">
        <f t="shared" si="10"/>
        <v>8.524799999999999</v>
      </c>
      <c r="I36" s="2">
        <f t="shared" si="10"/>
        <v>1.391142857142853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25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915C-C6BB-4C63-98B4-CE5C4766988E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66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21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2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2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314.13739428571427</v>
      </c>
      <c r="C4" s="1">
        <v>314.13739428571427</v>
      </c>
      <c r="D4" s="1">
        <v>314.13739428571427</v>
      </c>
      <c r="E4" s="1">
        <v>162.1580914285714</v>
      </c>
      <c r="F4" s="2">
        <v>609.08513142857134</v>
      </c>
      <c r="G4" s="2">
        <v>606.08150857142857</v>
      </c>
      <c r="H4" s="2">
        <v>606.08150857142857</v>
      </c>
      <c r="I4" s="2">
        <v>603.07788571428569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154.65030400000001</v>
      </c>
      <c r="C5" s="1">
        <v>154.65030400000001</v>
      </c>
      <c r="D5" s="1">
        <v>154.65030400000001</v>
      </c>
      <c r="E5" s="1">
        <v>53.030297142857144</v>
      </c>
      <c r="F5" s="2">
        <v>423.54220114285715</v>
      </c>
      <c r="G5" s="2">
        <v>358.69093485714291</v>
      </c>
      <c r="H5" s="2">
        <v>358.69093485714291</v>
      </c>
      <c r="I5" s="2">
        <v>293.83966857142866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66.785302857142909</v>
      </c>
      <c r="C6" s="1">
        <v>66.785302857142909</v>
      </c>
      <c r="D6" s="1">
        <v>66.785302857142909</v>
      </c>
      <c r="E6" s="1">
        <v>51.61985142857143</v>
      </c>
      <c r="F6" s="2">
        <v>289.79269714285715</v>
      </c>
      <c r="G6" s="2">
        <v>180.35826285714288</v>
      </c>
      <c r="H6" s="2">
        <v>180.35826285714288</v>
      </c>
      <c r="I6" s="2">
        <v>86.338857142857137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43.778148571428574</v>
      </c>
      <c r="C7" s="1">
        <v>43.778148571428574</v>
      </c>
      <c r="D7" s="1">
        <v>43.778148571428574</v>
      </c>
      <c r="E7" s="1">
        <v>46.701634285714292</v>
      </c>
      <c r="F7" s="2">
        <v>237.21035657142855</v>
      </c>
      <c r="G7" s="2">
        <v>110.2484754285715</v>
      </c>
      <c r="H7" s="2">
        <v>110.2484754285715</v>
      </c>
      <c r="I7" s="2">
        <v>78.859771428571435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42.266628571428569</v>
      </c>
      <c r="C8" s="1">
        <v>42.266628571428569</v>
      </c>
      <c r="D8" s="1">
        <v>42.266628571428569</v>
      </c>
      <c r="E8" s="1">
        <v>46.089531428571433</v>
      </c>
      <c r="F8" s="2">
        <v>161.96916342857142</v>
      </c>
      <c r="G8" s="2">
        <v>72.203599999999994</v>
      </c>
      <c r="H8" s="2">
        <v>72.203599999999994</v>
      </c>
      <c r="I8" s="2">
        <v>75.887714285714281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40.232457142857143</v>
      </c>
      <c r="C9" s="1">
        <v>40.232457142857143</v>
      </c>
      <c r="D9" s="1">
        <v>40.232457142857143</v>
      </c>
      <c r="E9" s="1">
        <v>45.199200000000005</v>
      </c>
      <c r="F9" s="2">
        <v>62.459828571428574</v>
      </c>
      <c r="G9" s="2">
        <v>64.053714285714278</v>
      </c>
      <c r="H9" s="2">
        <v>64.053714285714278</v>
      </c>
      <c r="I9" s="2">
        <v>70.423428571428573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39.895291428571433</v>
      </c>
      <c r="C10" s="1">
        <v>39.895291428571433</v>
      </c>
      <c r="D10" s="1">
        <v>39.895291428571433</v>
      </c>
      <c r="E10" s="1">
        <v>45.199200000000005</v>
      </c>
      <c r="F10" s="2">
        <v>56.594434285714293</v>
      </c>
      <c r="G10" s="2">
        <v>61.579245714285719</v>
      </c>
      <c r="H10" s="2">
        <v>61.579245714285719</v>
      </c>
      <c r="I10" s="2">
        <v>68.939542857142854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38.912148571428574</v>
      </c>
      <c r="C11" s="1">
        <v>38.912148571428574</v>
      </c>
      <c r="D11" s="1">
        <v>38.912148571428574</v>
      </c>
      <c r="E11" s="1">
        <v>44.550000000000004</v>
      </c>
      <c r="F11" s="2">
        <v>55.171714285714287</v>
      </c>
      <c r="G11" s="2">
        <v>59.758914285714283</v>
      </c>
      <c r="H11" s="2">
        <v>59.758914285714283</v>
      </c>
      <c r="I11" s="2">
        <v>67.641142857142853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38.800857142857147</v>
      </c>
      <c r="C12" s="1">
        <v>38.800857142857147</v>
      </c>
      <c r="D12" s="1">
        <v>38.800857142857147</v>
      </c>
      <c r="E12" s="1">
        <v>44.550000000000004</v>
      </c>
      <c r="F12" s="2">
        <v>55.171714285714287</v>
      </c>
      <c r="G12" s="2">
        <v>59.758914285714283</v>
      </c>
      <c r="H12" s="2">
        <v>59.758914285714283</v>
      </c>
      <c r="I12" s="2">
        <v>67.641142857142853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38.800857142857147</v>
      </c>
      <c r="C13" s="1">
        <v>38.800857142857147</v>
      </c>
      <c r="D13" s="1">
        <v>38.800857142857147</v>
      </c>
      <c r="E13" s="1">
        <v>44.550000000000004</v>
      </c>
      <c r="F13" s="2">
        <v>54.29814857142857</v>
      </c>
      <c r="G13" s="2">
        <v>59.758914285714283</v>
      </c>
      <c r="H13" s="2">
        <v>59.758914285714283</v>
      </c>
      <c r="I13" s="2">
        <v>67.641142857142853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38.800857142857147</v>
      </c>
      <c r="C14" s="1">
        <v>38.800857142857147</v>
      </c>
      <c r="D14" s="1">
        <v>38.800857142857147</v>
      </c>
      <c r="E14" s="1">
        <v>44.550000000000004</v>
      </c>
      <c r="F14" s="2">
        <v>53.235942857142859</v>
      </c>
      <c r="G14" s="2">
        <v>59.016971428571424</v>
      </c>
      <c r="H14" s="2">
        <v>59.016971428571424</v>
      </c>
      <c r="I14" s="2">
        <v>66.713714285714289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38.763760000000005</v>
      </c>
      <c r="C15" s="1">
        <v>38.763760000000005</v>
      </c>
      <c r="D15" s="1">
        <v>38.763760000000005</v>
      </c>
      <c r="E15" s="1">
        <v>44.550000000000004</v>
      </c>
      <c r="F15" s="2">
        <v>52.219714285714289</v>
      </c>
      <c r="G15" s="2">
        <v>58.275028571428571</v>
      </c>
      <c r="H15" s="2">
        <v>58.275028571428571</v>
      </c>
      <c r="I15" s="2">
        <v>66.25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38.058914285714287</v>
      </c>
      <c r="C16" s="1">
        <v>38.058914285714287</v>
      </c>
      <c r="D16" s="1">
        <v>38.058914285714287</v>
      </c>
      <c r="E16" s="1">
        <v>44.550000000000004</v>
      </c>
      <c r="F16" s="2">
        <v>51.000240000000005</v>
      </c>
      <c r="G16" s="2">
        <v>57.384697142857142</v>
      </c>
      <c r="H16" s="2">
        <v>57.384697142857142</v>
      </c>
      <c r="I16" s="2">
        <v>66.25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38.058914285714287</v>
      </c>
      <c r="C17" s="1">
        <v>38.058914285714287</v>
      </c>
      <c r="D17" s="1">
        <v>38.058914285714287</v>
      </c>
      <c r="E17" s="1">
        <v>44.550000000000004</v>
      </c>
      <c r="F17" s="2">
        <v>49.650857142857149</v>
      </c>
      <c r="G17" s="2">
        <v>56.791142857142852</v>
      </c>
      <c r="H17" s="2">
        <v>56.791142857142852</v>
      </c>
      <c r="I17" s="2">
        <v>66.25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37.539554285714289</v>
      </c>
      <c r="C18" s="1">
        <v>37.539554285714289</v>
      </c>
      <c r="D18" s="1">
        <v>37.539554285714289</v>
      </c>
      <c r="E18" s="1">
        <v>44.550000000000004</v>
      </c>
      <c r="F18" s="2">
        <v>49.650857142857149</v>
      </c>
      <c r="G18" s="2">
        <v>56.791142857142852</v>
      </c>
      <c r="H18" s="2">
        <v>56.791142857142852</v>
      </c>
      <c r="I18" s="2">
        <v>66.25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37.131485714285716</v>
      </c>
      <c r="C19" s="1">
        <v>37.131485714285716</v>
      </c>
      <c r="D19" s="1">
        <v>37.131485714285716</v>
      </c>
      <c r="E19" s="1">
        <v>44.550000000000004</v>
      </c>
      <c r="F19" s="2">
        <v>49.650857142857149</v>
      </c>
      <c r="G19" s="2">
        <v>56.791142857142852</v>
      </c>
      <c r="H19" s="2">
        <v>56.791142857142852</v>
      </c>
      <c r="I19" s="2">
        <v>66.25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36.575028571428575</v>
      </c>
      <c r="C20" s="1">
        <v>36.575028571428575</v>
      </c>
      <c r="D20" s="1">
        <v>36.575028571428575</v>
      </c>
      <c r="E20" s="1">
        <v>44.550000000000004</v>
      </c>
      <c r="F20" s="2">
        <v>49.650857142857149</v>
      </c>
      <c r="G20" s="2">
        <v>56.791142857142852</v>
      </c>
      <c r="H20" s="2">
        <v>56.791142857142852</v>
      </c>
      <c r="I20" s="2">
        <v>66.25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36.575028571428575</v>
      </c>
      <c r="C21" s="1">
        <v>36.575028571428575</v>
      </c>
      <c r="D21" s="1">
        <v>36.575028571428575</v>
      </c>
      <c r="E21" s="1">
        <v>44.550000000000004</v>
      </c>
      <c r="F21" s="2">
        <v>48.148422857142862</v>
      </c>
      <c r="G21" s="2">
        <v>55.4</v>
      </c>
      <c r="H21" s="2">
        <v>55.4</v>
      </c>
      <c r="I21" s="2">
        <v>66.25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35.90728</v>
      </c>
      <c r="C22" s="1">
        <v>35.90728</v>
      </c>
      <c r="D22" s="1">
        <v>35.90728</v>
      </c>
      <c r="E22" s="1">
        <v>44.550000000000004</v>
      </c>
      <c r="F22" s="2">
        <v>47.425028571428577</v>
      </c>
      <c r="G22" s="2">
        <v>55.4</v>
      </c>
      <c r="H22" s="2">
        <v>55.4</v>
      </c>
      <c r="I22" s="2">
        <v>66.25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35.833085714285716</v>
      </c>
      <c r="C23" s="1">
        <v>35.833085714285716</v>
      </c>
      <c r="D23" s="1">
        <v>35.833085714285716</v>
      </c>
      <c r="E23" s="1">
        <v>44.550000000000004</v>
      </c>
      <c r="F23" s="2">
        <v>45.92259428571429</v>
      </c>
      <c r="G23" s="2">
        <v>55.4</v>
      </c>
      <c r="H23" s="2">
        <v>55.4</v>
      </c>
      <c r="I23" s="2">
        <v>66.25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35.833085714285716</v>
      </c>
      <c r="C24" s="1">
        <v>35.833085714285716</v>
      </c>
      <c r="D24" s="1">
        <v>35.833085714285716</v>
      </c>
      <c r="E24" s="1">
        <v>44.550000000000004</v>
      </c>
      <c r="F24" s="2">
        <v>44.550000000000004</v>
      </c>
      <c r="G24" s="2">
        <v>55.4</v>
      </c>
      <c r="H24" s="2">
        <v>55.4</v>
      </c>
      <c r="I24" s="2">
        <v>66.25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58.444589714285726</v>
      </c>
      <c r="C26" s="1">
        <f>AVERAGE(C4:C24)</f>
        <v>58.444589714285726</v>
      </c>
      <c r="D26" s="1">
        <f t="shared" ref="D26:I26" si="1">AVERAGE(D4:D24)</f>
        <v>58.444589714285726</v>
      </c>
      <c r="E26" s="1">
        <f t="shared" si="1"/>
        <v>51.128466938775489</v>
      </c>
      <c r="F26" s="2">
        <f t="shared" si="1"/>
        <v>121.25717910204081</v>
      </c>
      <c r="G26" s="2">
        <f t="shared" si="1"/>
        <v>107.42541681632656</v>
      </c>
      <c r="H26" s="2">
        <f t="shared" si="1"/>
        <v>107.42541681632656</v>
      </c>
      <c r="I26" s="2">
        <f t="shared" si="1"/>
        <v>105.21447673469386</v>
      </c>
      <c r="J26" s="1"/>
    </row>
    <row r="27" spans="1:20" x14ac:dyDescent="0.3">
      <c r="A27" t="s">
        <v>18</v>
      </c>
      <c r="B27" s="1">
        <f>SUMPRODUCT(B4:B24,$J4:$J24)</f>
        <v>52.617557200000014</v>
      </c>
      <c r="C27" s="1">
        <f t="shared" ref="C27:H27" si="2">SUMPRODUCT(C4:C24,$J4:$J24)</f>
        <v>52.617557200000014</v>
      </c>
      <c r="D27" s="1">
        <f t="shared" si="2"/>
        <v>52.617557200000014</v>
      </c>
      <c r="E27" s="1">
        <f t="shared" si="2"/>
        <v>48.517187999999997</v>
      </c>
      <c r="F27" s="2">
        <f t="shared" si="2"/>
        <v>110.97915977142857</v>
      </c>
      <c r="G27" s="2">
        <f t="shared" si="2"/>
        <v>96.259649942857152</v>
      </c>
      <c r="H27" s="2">
        <f t="shared" si="2"/>
        <v>96.259649942857152</v>
      </c>
      <c r="I27" s="2">
        <f>SUMPRODUCT(I4:I24,$J4:$J24)</f>
        <v>93.742003428571437</v>
      </c>
      <c r="J27" s="1"/>
    </row>
    <row r="28" spans="1:20" x14ac:dyDescent="0.3">
      <c r="A28" t="s">
        <v>19</v>
      </c>
      <c r="B28" s="1">
        <f>B6-B22</f>
        <v>30.878022857142909</v>
      </c>
      <c r="C28" s="1">
        <f t="shared" ref="C28:I28" si="3">C6-C22</f>
        <v>30.878022857142909</v>
      </c>
      <c r="D28" s="1">
        <f t="shared" si="3"/>
        <v>30.878022857142909</v>
      </c>
      <c r="E28" s="1">
        <f t="shared" si="3"/>
        <v>7.0698514285714253</v>
      </c>
      <c r="F28" s="2">
        <f>F6-F22</f>
        <v>242.36766857142857</v>
      </c>
      <c r="G28" s="2">
        <f t="shared" si="3"/>
        <v>124.95826285714287</v>
      </c>
      <c r="H28" s="2">
        <f t="shared" si="3"/>
        <v>124.95826285714287</v>
      </c>
      <c r="I28" s="2">
        <f t="shared" si="3"/>
        <v>20.088857142857137</v>
      </c>
      <c r="J28" s="1"/>
    </row>
    <row r="29" spans="1:20" x14ac:dyDescent="0.3">
      <c r="A29" t="s">
        <v>1</v>
      </c>
      <c r="B29" s="1">
        <f>B4-B24</f>
        <v>278.30430857142858</v>
      </c>
      <c r="C29" s="1">
        <f t="shared" ref="C29:I29" si="4">C4-C24</f>
        <v>278.30430857142858</v>
      </c>
      <c r="D29" s="1">
        <f t="shared" si="4"/>
        <v>278.30430857142858</v>
      </c>
      <c r="E29" s="1">
        <f t="shared" si="4"/>
        <v>117.60809142857138</v>
      </c>
      <c r="F29" s="2">
        <f t="shared" si="4"/>
        <v>564.53513142857139</v>
      </c>
      <c r="G29" s="2">
        <f t="shared" si="4"/>
        <v>550.68150857142859</v>
      </c>
      <c r="H29" s="2">
        <f t="shared" si="4"/>
        <v>550.68150857142859</v>
      </c>
      <c r="I29" s="2">
        <f t="shared" si="4"/>
        <v>536.82788571428569</v>
      </c>
      <c r="J29" s="1"/>
    </row>
    <row r="30" spans="1:20" x14ac:dyDescent="0.3">
      <c r="A30" t="s">
        <v>2</v>
      </c>
      <c r="B30" s="1">
        <f>_xlfn.STDEV.P(B4:B24)</f>
        <v>62.485218377891712</v>
      </c>
      <c r="C30" s="1">
        <f t="shared" ref="C30:I30" si="5">_xlfn.STDEV.P(C4:C24)</f>
        <v>62.485218377891712</v>
      </c>
      <c r="D30" s="1">
        <f t="shared" si="5"/>
        <v>62.485218377891712</v>
      </c>
      <c r="E30" s="1">
        <f t="shared" si="5"/>
        <v>24.930955365500054</v>
      </c>
      <c r="F30" s="2">
        <f t="shared" si="5"/>
        <v>146.53294546950525</v>
      </c>
      <c r="G30" s="2">
        <f t="shared" si="5"/>
        <v>130.47611959936583</v>
      </c>
      <c r="H30" s="2">
        <f t="shared" si="5"/>
        <v>130.47611959936583</v>
      </c>
      <c r="I30" s="2">
        <f t="shared" si="5"/>
        <v>121.26015378124823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35.90728</v>
      </c>
      <c r="C32" s="1">
        <f t="shared" ref="C32:I32" si="6">_xlfn.PERCENTILE.INC(C4:C24,0.1)</f>
        <v>35.90728</v>
      </c>
      <c r="D32" s="1">
        <f t="shared" si="6"/>
        <v>35.90728</v>
      </c>
      <c r="E32" s="1">
        <f t="shared" si="6"/>
        <v>44.550000000000004</v>
      </c>
      <c r="F32" s="2">
        <f>_xlfn.PERCENTILE.INC(F4:F24,0.1)</f>
        <v>47.425028571428577</v>
      </c>
      <c r="G32" s="2">
        <f t="shared" si="6"/>
        <v>55.4</v>
      </c>
      <c r="H32" s="2">
        <f t="shared" si="6"/>
        <v>55.4</v>
      </c>
      <c r="I32" s="2">
        <f t="shared" si="6"/>
        <v>66.25</v>
      </c>
    </row>
    <row r="33" spans="1:9" x14ac:dyDescent="0.3">
      <c r="A33" t="s">
        <v>4</v>
      </c>
      <c r="B33" s="1">
        <f>_xlfn.PERCENTILE.INC(B4:B24,0.25)</f>
        <v>37.131485714285716</v>
      </c>
      <c r="C33" s="1">
        <f t="shared" ref="C33:I33" si="7">_xlfn.PERCENTILE.INC(C4:C24,0.25)</f>
        <v>37.131485714285716</v>
      </c>
      <c r="D33" s="1">
        <f t="shared" si="7"/>
        <v>37.131485714285716</v>
      </c>
      <c r="E33" s="1">
        <f t="shared" si="7"/>
        <v>44.550000000000004</v>
      </c>
      <c r="F33" s="2">
        <f t="shared" si="7"/>
        <v>49.650857142857149</v>
      </c>
      <c r="G33" s="2">
        <f t="shared" si="7"/>
        <v>56.791142857142852</v>
      </c>
      <c r="H33" s="2">
        <f t="shared" si="7"/>
        <v>56.791142857142852</v>
      </c>
      <c r="I33" s="2">
        <f t="shared" si="7"/>
        <v>66.25</v>
      </c>
    </row>
    <row r="34" spans="1:9" x14ac:dyDescent="0.3">
      <c r="A34" t="s">
        <v>5</v>
      </c>
      <c r="B34" s="1">
        <f>_xlfn.PERCENTILE.INC(B4:B24,0.5)</f>
        <v>38.800857142857147</v>
      </c>
      <c r="C34" s="1">
        <f t="shared" ref="C34:I34" si="8">_xlfn.PERCENTILE.INC(C4:C24,0.5)</f>
        <v>38.800857142857147</v>
      </c>
      <c r="D34" s="1">
        <f t="shared" si="8"/>
        <v>38.800857142857147</v>
      </c>
      <c r="E34" s="1">
        <f t="shared" si="8"/>
        <v>44.550000000000004</v>
      </c>
      <c r="F34" s="2">
        <f>_xlfn.PERCENTILE.INC(F4:F24,0.5)</f>
        <v>53.235942857142859</v>
      </c>
      <c r="G34" s="2">
        <f t="shared" si="8"/>
        <v>59.016971428571424</v>
      </c>
      <c r="H34" s="2">
        <f t="shared" si="8"/>
        <v>59.016971428571424</v>
      </c>
      <c r="I34" s="2">
        <f t="shared" si="8"/>
        <v>66.713714285714289</v>
      </c>
    </row>
    <row r="35" spans="1:9" x14ac:dyDescent="0.3">
      <c r="A35" t="s">
        <v>23</v>
      </c>
      <c r="B35" s="1">
        <f>_xlfn.PERCENTILE.INC(B4:B24,0.75)</f>
        <v>40.232457142857143</v>
      </c>
      <c r="C35" s="1">
        <f t="shared" ref="C35:I35" si="9">_xlfn.PERCENTILE.INC(C4:C24,0.75)</f>
        <v>40.232457142857143</v>
      </c>
      <c r="D35" s="1">
        <f t="shared" si="9"/>
        <v>40.232457142857143</v>
      </c>
      <c r="E35" s="1">
        <f t="shared" si="9"/>
        <v>45.199200000000005</v>
      </c>
      <c r="F35" s="2">
        <f t="shared" si="9"/>
        <v>62.459828571428574</v>
      </c>
      <c r="G35" s="2">
        <f t="shared" si="9"/>
        <v>64.053714285714278</v>
      </c>
      <c r="H35" s="2">
        <f t="shared" si="9"/>
        <v>64.053714285714278</v>
      </c>
      <c r="I35" s="2">
        <f t="shared" si="9"/>
        <v>70.423428571428573</v>
      </c>
    </row>
    <row r="36" spans="1:9" x14ac:dyDescent="0.3">
      <c r="A36" t="s">
        <v>6</v>
      </c>
      <c r="B36" s="1">
        <f>B35-B33</f>
        <v>3.1009714285714267</v>
      </c>
      <c r="C36" s="1">
        <f t="shared" ref="C36:I36" si="10">C35-C33</f>
        <v>3.1009714285714267</v>
      </c>
      <c r="D36" s="1">
        <f t="shared" si="10"/>
        <v>3.1009714285714267</v>
      </c>
      <c r="E36" s="1">
        <f t="shared" si="10"/>
        <v>0.64920000000000044</v>
      </c>
      <c r="F36" s="2">
        <f t="shared" si="10"/>
        <v>12.808971428571425</v>
      </c>
      <c r="G36" s="2">
        <f t="shared" si="10"/>
        <v>7.2625714285714267</v>
      </c>
      <c r="H36" s="2">
        <f t="shared" si="10"/>
        <v>7.2625714285714267</v>
      </c>
      <c r="I36" s="2">
        <f t="shared" si="10"/>
        <v>4.1734285714285733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25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26</v>
      </c>
      <c r="F40" s="1"/>
      <c r="G40" s="1"/>
      <c r="H40" s="1"/>
      <c r="I40" s="1"/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B6E3C-D8F4-4191-B1AC-236366013CF1}">
  <dimension ref="A1:J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441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7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1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1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67.573759999999993</v>
      </c>
      <c r="C4" s="1">
        <v>67.573759999999993</v>
      </c>
      <c r="D4" s="1">
        <v>67.573759999999993</v>
      </c>
      <c r="E4" s="1">
        <v>67.573759999999993</v>
      </c>
      <c r="F4" s="2">
        <v>67.573759999999993</v>
      </c>
      <c r="G4" s="2">
        <v>67.573759999999993</v>
      </c>
      <c r="H4" s="2">
        <v>67.573759999999993</v>
      </c>
      <c r="I4" s="2">
        <v>67.573759999999993</v>
      </c>
      <c r="J4" s="5">
        <v>2.5000000000000001E-2</v>
      </c>
    </row>
    <row r="5" spans="1:10" x14ac:dyDescent="0.3">
      <c r="A5" s="9">
        <f>A4-5%</f>
        <v>0.95</v>
      </c>
      <c r="B5" s="1">
        <v>28.095200000000002</v>
      </c>
      <c r="C5" s="1">
        <v>28.095200000000002</v>
      </c>
      <c r="D5" s="1">
        <v>28.095200000000002</v>
      </c>
      <c r="E5" s="1">
        <v>28.095200000000002</v>
      </c>
      <c r="F5" s="2">
        <v>28.688000000000002</v>
      </c>
      <c r="G5" s="2">
        <v>28.688000000000002</v>
      </c>
      <c r="H5" s="2">
        <v>28.688000000000002</v>
      </c>
      <c r="I5" s="2">
        <v>28.688000000000002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25.187600000000003</v>
      </c>
      <c r="C6" s="1">
        <v>25.187600000000003</v>
      </c>
      <c r="D6" s="1">
        <v>25.187600000000003</v>
      </c>
      <c r="E6" s="1">
        <v>25.187600000000003</v>
      </c>
      <c r="F6" s="2">
        <v>26.373200000000001</v>
      </c>
      <c r="G6" s="2">
        <v>26.373200000000001</v>
      </c>
      <c r="H6" s="2">
        <v>26.373200000000001</v>
      </c>
      <c r="I6" s="2">
        <v>26.373200000000001</v>
      </c>
      <c r="J6" s="1">
        <v>0.05</v>
      </c>
    </row>
    <row r="7" spans="1:10" x14ac:dyDescent="0.3">
      <c r="A7" s="9">
        <f t="shared" si="0"/>
        <v>0.84999999999999987</v>
      </c>
      <c r="B7" s="1">
        <v>24.058399999999999</v>
      </c>
      <c r="C7" s="1">
        <v>24.058399999999999</v>
      </c>
      <c r="D7" s="1">
        <v>24.058399999999999</v>
      </c>
      <c r="E7" s="1">
        <v>24.058399999999999</v>
      </c>
      <c r="F7" s="2">
        <v>25.244</v>
      </c>
      <c r="G7" s="2">
        <v>25.244</v>
      </c>
      <c r="H7" s="2">
        <v>25.244</v>
      </c>
      <c r="I7" s="2">
        <v>25.244</v>
      </c>
      <c r="J7" s="1">
        <v>0.05</v>
      </c>
    </row>
    <row r="8" spans="1:10" x14ac:dyDescent="0.3">
      <c r="A8" s="9">
        <f t="shared" si="0"/>
        <v>0.79999999999999982</v>
      </c>
      <c r="B8" s="1">
        <v>22.929200000000002</v>
      </c>
      <c r="C8" s="1">
        <v>22.929200000000002</v>
      </c>
      <c r="D8" s="1">
        <v>22.929200000000002</v>
      </c>
      <c r="E8" s="1">
        <v>22.929200000000002</v>
      </c>
      <c r="F8" s="2">
        <v>24.114800000000002</v>
      </c>
      <c r="G8" s="2">
        <v>24.114800000000002</v>
      </c>
      <c r="H8" s="2">
        <v>24.114800000000002</v>
      </c>
      <c r="I8" s="2">
        <v>24.114800000000002</v>
      </c>
      <c r="J8" s="1">
        <v>0.05</v>
      </c>
    </row>
    <row r="9" spans="1:10" x14ac:dyDescent="0.3">
      <c r="A9" s="9">
        <f t="shared" si="0"/>
        <v>0.74999999999999978</v>
      </c>
      <c r="B9" s="1">
        <v>22.068200000000001</v>
      </c>
      <c r="C9" s="1">
        <v>22.068200000000001</v>
      </c>
      <c r="D9" s="1">
        <v>22.068200000000001</v>
      </c>
      <c r="E9" s="1">
        <v>22.068200000000001</v>
      </c>
      <c r="F9" s="2">
        <v>23.253800000000002</v>
      </c>
      <c r="G9" s="2">
        <v>23.253800000000002</v>
      </c>
      <c r="H9" s="2">
        <v>23.253800000000002</v>
      </c>
      <c r="I9" s="2">
        <v>23.253800000000002</v>
      </c>
      <c r="J9" s="1">
        <v>0.05</v>
      </c>
    </row>
    <row r="10" spans="1:10" x14ac:dyDescent="0.3">
      <c r="A10" s="9">
        <f t="shared" si="0"/>
        <v>0.69999999999999973</v>
      </c>
      <c r="B10" s="1">
        <v>21.743600000000001</v>
      </c>
      <c r="C10" s="1">
        <v>21.743600000000001</v>
      </c>
      <c r="D10" s="1">
        <v>21.743600000000001</v>
      </c>
      <c r="E10" s="1">
        <v>21.743600000000001</v>
      </c>
      <c r="F10" s="2">
        <v>22.392800000000001</v>
      </c>
      <c r="G10" s="2">
        <v>22.392800000000001</v>
      </c>
      <c r="H10" s="2">
        <v>22.392800000000001</v>
      </c>
      <c r="I10" s="2">
        <v>22.392800000000001</v>
      </c>
      <c r="J10" s="1">
        <v>0.05</v>
      </c>
    </row>
    <row r="11" spans="1:10" x14ac:dyDescent="0.3">
      <c r="A11" s="9">
        <f t="shared" si="0"/>
        <v>0.64999999999999969</v>
      </c>
      <c r="B11" s="1">
        <v>21.743600000000001</v>
      </c>
      <c r="C11" s="1">
        <v>21.743600000000001</v>
      </c>
      <c r="D11" s="1">
        <v>21.743600000000001</v>
      </c>
      <c r="E11" s="1">
        <v>21.743600000000001</v>
      </c>
      <c r="F11" s="2">
        <v>22.392800000000001</v>
      </c>
      <c r="G11" s="2">
        <v>22.392800000000001</v>
      </c>
      <c r="H11" s="2">
        <v>22.392800000000001</v>
      </c>
      <c r="I11" s="2">
        <v>22.392800000000001</v>
      </c>
      <c r="J11" s="1">
        <v>0.05</v>
      </c>
    </row>
    <row r="12" spans="1:10" x14ac:dyDescent="0.3">
      <c r="A12" s="9">
        <f t="shared" si="0"/>
        <v>0.59999999999999964</v>
      </c>
      <c r="B12" s="1">
        <v>21.743600000000001</v>
      </c>
      <c r="C12" s="1">
        <v>21.743600000000001</v>
      </c>
      <c r="D12" s="1">
        <v>21.743600000000001</v>
      </c>
      <c r="E12" s="1">
        <v>21.743600000000001</v>
      </c>
      <c r="F12" s="2">
        <v>22.392800000000001</v>
      </c>
      <c r="G12" s="2">
        <v>22.392800000000001</v>
      </c>
      <c r="H12" s="2">
        <v>22.392800000000001</v>
      </c>
      <c r="I12" s="2">
        <v>22.392800000000001</v>
      </c>
      <c r="J12" s="1">
        <v>0.05</v>
      </c>
    </row>
    <row r="13" spans="1:10" x14ac:dyDescent="0.3">
      <c r="A13" s="9">
        <f t="shared" si="0"/>
        <v>0.5499999999999996</v>
      </c>
      <c r="B13" s="1">
        <v>21.419</v>
      </c>
      <c r="C13" s="1">
        <v>21.419</v>
      </c>
      <c r="D13" s="1">
        <v>21.419</v>
      </c>
      <c r="E13" s="1">
        <v>21.419</v>
      </c>
      <c r="F13" s="2">
        <v>21.743600000000001</v>
      </c>
      <c r="G13" s="2">
        <v>21.743600000000001</v>
      </c>
      <c r="H13" s="2">
        <v>21.743600000000001</v>
      </c>
      <c r="I13" s="2">
        <v>21.743600000000001</v>
      </c>
      <c r="J13" s="1">
        <v>0.05</v>
      </c>
    </row>
    <row r="14" spans="1:10" x14ac:dyDescent="0.3">
      <c r="A14" s="9">
        <f t="shared" si="0"/>
        <v>0.49999999999999961</v>
      </c>
      <c r="B14" s="1">
        <v>21.0944</v>
      </c>
      <c r="C14" s="1">
        <v>21.0944</v>
      </c>
      <c r="D14" s="1">
        <v>21.0944</v>
      </c>
      <c r="E14" s="1">
        <v>21.0944</v>
      </c>
      <c r="F14" s="2">
        <v>21.743600000000001</v>
      </c>
      <c r="G14" s="2">
        <v>21.743600000000001</v>
      </c>
      <c r="H14" s="2">
        <v>21.743600000000001</v>
      </c>
      <c r="I14" s="2">
        <v>21.743600000000001</v>
      </c>
      <c r="J14" s="1">
        <v>0.05</v>
      </c>
    </row>
    <row r="15" spans="1:10" x14ac:dyDescent="0.3">
      <c r="A15" s="9">
        <f t="shared" si="0"/>
        <v>0.44999999999999962</v>
      </c>
      <c r="B15" s="1">
        <v>21.0944</v>
      </c>
      <c r="C15" s="1">
        <v>21.0944</v>
      </c>
      <c r="D15" s="1">
        <v>21.0944</v>
      </c>
      <c r="E15" s="1">
        <v>21.0944</v>
      </c>
      <c r="F15" s="2">
        <v>21.743600000000001</v>
      </c>
      <c r="G15" s="2">
        <v>21.743600000000001</v>
      </c>
      <c r="H15" s="2">
        <v>21.743600000000001</v>
      </c>
      <c r="I15" s="2">
        <v>21.743600000000001</v>
      </c>
      <c r="J15" s="1">
        <v>0.05</v>
      </c>
    </row>
    <row r="16" spans="1:10" x14ac:dyDescent="0.3">
      <c r="A16" s="9">
        <f t="shared" si="0"/>
        <v>0.39999999999999963</v>
      </c>
      <c r="B16" s="1">
        <v>21.0944</v>
      </c>
      <c r="C16" s="1">
        <v>21.0944</v>
      </c>
      <c r="D16" s="1">
        <v>21.0944</v>
      </c>
      <c r="E16" s="1">
        <v>21.0944</v>
      </c>
      <c r="F16" s="2">
        <v>21.0944</v>
      </c>
      <c r="G16" s="2">
        <v>21.0944</v>
      </c>
      <c r="H16" s="2">
        <v>21.0944</v>
      </c>
      <c r="I16" s="2">
        <v>21.0944</v>
      </c>
      <c r="J16" s="1">
        <v>0.05</v>
      </c>
    </row>
    <row r="17" spans="1:10" x14ac:dyDescent="0.3">
      <c r="A17" s="9">
        <f t="shared" si="0"/>
        <v>0.34999999999999964</v>
      </c>
      <c r="B17" s="1">
        <v>20.7698</v>
      </c>
      <c r="C17" s="1">
        <v>20.7698</v>
      </c>
      <c r="D17" s="1">
        <v>20.7698</v>
      </c>
      <c r="E17" s="1">
        <v>20.7698</v>
      </c>
      <c r="F17" s="2">
        <v>21.0944</v>
      </c>
      <c r="G17" s="2">
        <v>21.0944</v>
      </c>
      <c r="H17" s="2">
        <v>21.0944</v>
      </c>
      <c r="I17" s="2">
        <v>21.0944</v>
      </c>
      <c r="J17" s="1">
        <v>0.05</v>
      </c>
    </row>
    <row r="18" spans="1:10" x14ac:dyDescent="0.3">
      <c r="A18" s="9">
        <f t="shared" si="0"/>
        <v>0.29999999999999966</v>
      </c>
      <c r="B18" s="1">
        <v>20.4452</v>
      </c>
      <c r="C18" s="1">
        <v>20.4452</v>
      </c>
      <c r="D18" s="1">
        <v>20.4452</v>
      </c>
      <c r="E18" s="1">
        <v>20.4452</v>
      </c>
      <c r="F18" s="2">
        <v>21.0944</v>
      </c>
      <c r="G18" s="2">
        <v>21.0944</v>
      </c>
      <c r="H18" s="2">
        <v>21.0944</v>
      </c>
      <c r="I18" s="2">
        <v>21.0944</v>
      </c>
      <c r="J18" s="1">
        <v>0.05</v>
      </c>
    </row>
    <row r="19" spans="1:10" x14ac:dyDescent="0.3">
      <c r="A19" s="9">
        <f t="shared" si="0"/>
        <v>0.24999999999999967</v>
      </c>
      <c r="B19" s="1">
        <v>20.4452</v>
      </c>
      <c r="C19" s="1">
        <v>20.4452</v>
      </c>
      <c r="D19" s="1">
        <v>20.4452</v>
      </c>
      <c r="E19" s="1">
        <v>20.4452</v>
      </c>
      <c r="F19" s="2">
        <v>20.7698</v>
      </c>
      <c r="G19" s="2">
        <v>20.7698</v>
      </c>
      <c r="H19" s="2">
        <v>20.7698</v>
      </c>
      <c r="I19" s="2">
        <v>20.7698</v>
      </c>
      <c r="J19" s="1">
        <v>0.05</v>
      </c>
    </row>
    <row r="20" spans="1:10" x14ac:dyDescent="0.3">
      <c r="A20" s="9">
        <f t="shared" si="0"/>
        <v>0.19999999999999968</v>
      </c>
      <c r="B20" s="1">
        <v>20.4452</v>
      </c>
      <c r="C20" s="1">
        <v>20.4452</v>
      </c>
      <c r="D20" s="1">
        <v>20.4452</v>
      </c>
      <c r="E20" s="1">
        <v>20.4452</v>
      </c>
      <c r="F20" s="2">
        <v>20.4452</v>
      </c>
      <c r="G20" s="2">
        <v>20.4452</v>
      </c>
      <c r="H20" s="2">
        <v>20.4452</v>
      </c>
      <c r="I20" s="2">
        <v>20.4452</v>
      </c>
      <c r="J20" s="1">
        <v>0.05</v>
      </c>
    </row>
    <row r="21" spans="1:10" x14ac:dyDescent="0.3">
      <c r="A21" s="9">
        <f t="shared" si="0"/>
        <v>0.14999999999999969</v>
      </c>
      <c r="B21" s="1">
        <v>20.4452</v>
      </c>
      <c r="C21" s="1">
        <v>20.4452</v>
      </c>
      <c r="D21" s="1">
        <v>20.4452</v>
      </c>
      <c r="E21" s="1">
        <v>20.4452</v>
      </c>
      <c r="F21" s="2">
        <v>20.4452</v>
      </c>
      <c r="G21" s="2">
        <v>20.4452</v>
      </c>
      <c r="H21" s="2">
        <v>20.4452</v>
      </c>
      <c r="I21" s="2">
        <v>20.4452</v>
      </c>
      <c r="J21" s="1">
        <v>0.05</v>
      </c>
    </row>
    <row r="22" spans="1:10" x14ac:dyDescent="0.3">
      <c r="A22" s="9">
        <f t="shared" si="0"/>
        <v>9.9999999999999686E-2</v>
      </c>
      <c r="B22" s="1">
        <v>19.795999999999999</v>
      </c>
      <c r="C22" s="1">
        <v>19.795999999999999</v>
      </c>
      <c r="D22" s="1">
        <v>19.795999999999999</v>
      </c>
      <c r="E22" s="1">
        <v>19.795999999999999</v>
      </c>
      <c r="F22" s="2">
        <v>20.4452</v>
      </c>
      <c r="G22" s="2">
        <v>20.4452</v>
      </c>
      <c r="H22" s="2">
        <v>20.4452</v>
      </c>
      <c r="I22" s="2">
        <v>20.4452</v>
      </c>
      <c r="J22" s="1">
        <v>0.05</v>
      </c>
    </row>
    <row r="23" spans="1:10" x14ac:dyDescent="0.3">
      <c r="A23" s="9">
        <f t="shared" si="0"/>
        <v>4.9999999999999684E-2</v>
      </c>
      <c r="B23" s="1">
        <v>19.795999999999999</v>
      </c>
      <c r="C23" s="1">
        <v>19.795999999999999</v>
      </c>
      <c r="D23" s="1">
        <v>19.795999999999999</v>
      </c>
      <c r="E23" s="1">
        <v>19.795999999999999</v>
      </c>
      <c r="F23" s="2">
        <v>19.795999999999999</v>
      </c>
      <c r="G23" s="2">
        <v>19.795999999999999</v>
      </c>
      <c r="H23" s="2">
        <v>19.795999999999999</v>
      </c>
      <c r="I23" s="2">
        <v>19.795999999999999</v>
      </c>
      <c r="J23" s="1">
        <v>0.05</v>
      </c>
    </row>
    <row r="24" spans="1:10" x14ac:dyDescent="0.3">
      <c r="A24" s="9">
        <f t="shared" si="0"/>
        <v>-3.1918911957973251E-16</v>
      </c>
      <c r="B24" s="1">
        <v>19.795999999999999</v>
      </c>
      <c r="C24" s="1">
        <v>19.795999999999999</v>
      </c>
      <c r="D24" s="1">
        <v>19.795999999999999</v>
      </c>
      <c r="E24" s="1">
        <v>19.795999999999999</v>
      </c>
      <c r="F24" s="2">
        <v>19.795999999999999</v>
      </c>
      <c r="G24" s="2">
        <v>19.795999999999999</v>
      </c>
      <c r="H24" s="2">
        <v>19.795999999999999</v>
      </c>
      <c r="I24" s="2">
        <v>19.795999999999999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23.894474285714285</v>
      </c>
      <c r="C26" s="1">
        <f>AVERAGE(C4:C24)</f>
        <v>23.894474285714285</v>
      </c>
      <c r="D26" s="1">
        <f t="shared" ref="D26:I26" si="1">AVERAGE(D4:D24)</f>
        <v>23.894474285714285</v>
      </c>
      <c r="E26" s="1">
        <f t="shared" si="1"/>
        <v>23.894474285714285</v>
      </c>
      <c r="F26" s="2">
        <f t="shared" si="1"/>
        <v>24.411302857142861</v>
      </c>
      <c r="G26" s="2">
        <f t="shared" si="1"/>
        <v>24.411302857142861</v>
      </c>
      <c r="H26" s="2">
        <f t="shared" si="1"/>
        <v>24.411302857142861</v>
      </c>
      <c r="I26" s="2">
        <f t="shared" si="1"/>
        <v>24.411302857142861</v>
      </c>
      <c r="J26" s="1"/>
    </row>
    <row r="27" spans="1:10" x14ac:dyDescent="0.3">
      <c r="A27" t="s">
        <v>18</v>
      </c>
      <c r="B27" s="1">
        <f>SUMPRODUCT(B4:B24,$J4:$J24)</f>
        <v>22.904953999999996</v>
      </c>
      <c r="C27" s="1">
        <f t="shared" ref="C27:H27" si="2">SUMPRODUCT(C4:C24,$J4:$J24)</f>
        <v>22.904953999999996</v>
      </c>
      <c r="D27" s="1">
        <f t="shared" si="2"/>
        <v>22.904953999999996</v>
      </c>
      <c r="E27" s="1">
        <f t="shared" si="2"/>
        <v>22.904953999999996</v>
      </c>
      <c r="F27" s="2">
        <f t="shared" si="2"/>
        <v>23.447624000000001</v>
      </c>
      <c r="G27" s="2">
        <f t="shared" si="2"/>
        <v>23.447624000000001</v>
      </c>
      <c r="H27" s="2">
        <f t="shared" si="2"/>
        <v>23.447624000000001</v>
      </c>
      <c r="I27" s="2">
        <f>SUMPRODUCT(I4:I24,$J4:$J24)</f>
        <v>23.447624000000001</v>
      </c>
      <c r="J27" s="1"/>
    </row>
    <row r="28" spans="1:10" x14ac:dyDescent="0.3">
      <c r="A28" t="s">
        <v>19</v>
      </c>
      <c r="B28" s="1">
        <f>B6-B22</f>
        <v>5.3916000000000039</v>
      </c>
      <c r="C28" s="1">
        <f t="shared" ref="C28:I28" si="3">C6-C22</f>
        <v>5.3916000000000039</v>
      </c>
      <c r="D28" s="1">
        <f t="shared" si="3"/>
        <v>5.3916000000000039</v>
      </c>
      <c r="E28" s="1">
        <f t="shared" si="3"/>
        <v>5.3916000000000039</v>
      </c>
      <c r="F28" s="2">
        <f>F6-F22</f>
        <v>5.9280000000000008</v>
      </c>
      <c r="G28" s="2">
        <f t="shared" si="3"/>
        <v>5.9280000000000008</v>
      </c>
      <c r="H28" s="2">
        <f t="shared" si="3"/>
        <v>5.9280000000000008</v>
      </c>
      <c r="I28" s="2">
        <f t="shared" si="3"/>
        <v>5.9280000000000008</v>
      </c>
      <c r="J28" s="1"/>
    </row>
    <row r="29" spans="1:10" x14ac:dyDescent="0.3">
      <c r="A29" t="s">
        <v>1</v>
      </c>
      <c r="B29" s="1">
        <f>B4-B24</f>
        <v>47.777759999999994</v>
      </c>
      <c r="C29" s="1">
        <f t="shared" ref="C29:I29" si="4">C4-C24</f>
        <v>47.777759999999994</v>
      </c>
      <c r="D29" s="1">
        <f t="shared" si="4"/>
        <v>47.777759999999994</v>
      </c>
      <c r="E29" s="1">
        <f t="shared" si="4"/>
        <v>47.777759999999994</v>
      </c>
      <c r="F29" s="2">
        <f t="shared" si="4"/>
        <v>47.777759999999994</v>
      </c>
      <c r="G29" s="2">
        <f t="shared" si="4"/>
        <v>47.777759999999994</v>
      </c>
      <c r="H29" s="2">
        <f t="shared" si="4"/>
        <v>47.777759999999994</v>
      </c>
      <c r="I29" s="2">
        <f t="shared" si="4"/>
        <v>47.777759999999994</v>
      </c>
      <c r="J29" s="1"/>
    </row>
    <row r="30" spans="1:10" x14ac:dyDescent="0.3">
      <c r="A30" t="s">
        <v>2</v>
      </c>
      <c r="B30" s="1">
        <f>_xlfn.STDEV.P(B4:B24)</f>
        <v>9.9588826413162703</v>
      </c>
      <c r="C30" s="1">
        <f t="shared" ref="C30:I30" si="5">_xlfn.STDEV.P(C4:C24)</f>
        <v>9.9588826413162703</v>
      </c>
      <c r="D30" s="1">
        <f t="shared" si="5"/>
        <v>9.9588826413162703</v>
      </c>
      <c r="E30" s="1">
        <f t="shared" si="5"/>
        <v>9.9588826413162703</v>
      </c>
      <c r="F30" s="2">
        <f t="shared" si="5"/>
        <v>9.8968224988567748</v>
      </c>
      <c r="G30" s="2">
        <f t="shared" si="5"/>
        <v>9.8968224988567748</v>
      </c>
      <c r="H30" s="2">
        <f t="shared" si="5"/>
        <v>9.8968224988567748</v>
      </c>
      <c r="I30" s="2">
        <f t="shared" si="5"/>
        <v>9.8968224988567748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19.795999999999999</v>
      </c>
      <c r="C32" s="1">
        <f t="shared" ref="C32:I32" si="6">_xlfn.PERCENTILE.INC(C4:C24,0.1)</f>
        <v>19.795999999999999</v>
      </c>
      <c r="D32" s="1">
        <f t="shared" si="6"/>
        <v>19.795999999999999</v>
      </c>
      <c r="E32" s="1">
        <f t="shared" si="6"/>
        <v>19.795999999999999</v>
      </c>
      <c r="F32" s="2">
        <f>_xlfn.PERCENTILE.INC(F4:F24,0.1)</f>
        <v>20.4452</v>
      </c>
      <c r="G32" s="2">
        <f t="shared" si="6"/>
        <v>20.4452</v>
      </c>
      <c r="H32" s="2">
        <f t="shared" si="6"/>
        <v>20.4452</v>
      </c>
      <c r="I32" s="2">
        <f t="shared" si="6"/>
        <v>20.4452</v>
      </c>
    </row>
    <row r="33" spans="1:9" x14ac:dyDescent="0.3">
      <c r="A33" t="s">
        <v>4</v>
      </c>
      <c r="B33" s="1">
        <f>_xlfn.PERCENTILE.INC(B4:B24,0.25)</f>
        <v>20.4452</v>
      </c>
      <c r="C33" s="1">
        <f t="shared" ref="C33:I33" si="7">_xlfn.PERCENTILE.INC(C4:C24,0.25)</f>
        <v>20.4452</v>
      </c>
      <c r="D33" s="1">
        <f t="shared" si="7"/>
        <v>20.4452</v>
      </c>
      <c r="E33" s="1">
        <f t="shared" si="7"/>
        <v>20.4452</v>
      </c>
      <c r="F33" s="2">
        <f t="shared" si="7"/>
        <v>20.7698</v>
      </c>
      <c r="G33" s="2">
        <f t="shared" si="7"/>
        <v>20.7698</v>
      </c>
      <c r="H33" s="2">
        <f t="shared" si="7"/>
        <v>20.7698</v>
      </c>
      <c r="I33" s="2">
        <f t="shared" si="7"/>
        <v>20.7698</v>
      </c>
    </row>
    <row r="34" spans="1:9" x14ac:dyDescent="0.3">
      <c r="A34" t="s">
        <v>5</v>
      </c>
      <c r="B34" s="1">
        <f>_xlfn.PERCENTILE.INC(B4:B24,0.5)</f>
        <v>21.0944</v>
      </c>
      <c r="C34" s="1">
        <f t="shared" ref="C34:I34" si="8">_xlfn.PERCENTILE.INC(C4:C24,0.5)</f>
        <v>21.0944</v>
      </c>
      <c r="D34" s="1">
        <f t="shared" si="8"/>
        <v>21.0944</v>
      </c>
      <c r="E34" s="1">
        <f t="shared" si="8"/>
        <v>21.0944</v>
      </c>
      <c r="F34" s="2">
        <f>_xlfn.PERCENTILE.INC(F4:F24,0.5)</f>
        <v>21.743600000000001</v>
      </c>
      <c r="G34" s="2">
        <f t="shared" si="8"/>
        <v>21.743600000000001</v>
      </c>
      <c r="H34" s="2">
        <f t="shared" si="8"/>
        <v>21.743600000000001</v>
      </c>
      <c r="I34" s="2">
        <f t="shared" si="8"/>
        <v>21.743600000000001</v>
      </c>
    </row>
    <row r="35" spans="1:9" x14ac:dyDescent="0.3">
      <c r="A35" t="s">
        <v>23</v>
      </c>
      <c r="B35" s="1">
        <f>_xlfn.PERCENTILE.INC(B4:B24,0.75)</f>
        <v>22.068200000000001</v>
      </c>
      <c r="C35" s="1">
        <f t="shared" ref="C35:I35" si="9">_xlfn.PERCENTILE.INC(C4:C24,0.75)</f>
        <v>22.068200000000001</v>
      </c>
      <c r="D35" s="1">
        <f t="shared" si="9"/>
        <v>22.068200000000001</v>
      </c>
      <c r="E35" s="1">
        <f t="shared" si="9"/>
        <v>22.068200000000001</v>
      </c>
      <c r="F35" s="2">
        <f t="shared" si="9"/>
        <v>23.253800000000002</v>
      </c>
      <c r="G35" s="2">
        <f t="shared" si="9"/>
        <v>23.253800000000002</v>
      </c>
      <c r="H35" s="2">
        <f t="shared" si="9"/>
        <v>23.253800000000002</v>
      </c>
      <c r="I35" s="2">
        <f t="shared" si="9"/>
        <v>23.253800000000002</v>
      </c>
    </row>
    <row r="36" spans="1:9" x14ac:dyDescent="0.3">
      <c r="A36" t="s">
        <v>6</v>
      </c>
      <c r="B36" s="1">
        <f>B35-B33</f>
        <v>1.6230000000000011</v>
      </c>
      <c r="C36" s="1">
        <f t="shared" ref="C36:I36" si="10">C35-C33</f>
        <v>1.6230000000000011</v>
      </c>
      <c r="D36" s="1">
        <f t="shared" si="10"/>
        <v>1.6230000000000011</v>
      </c>
      <c r="E36" s="1">
        <f t="shared" si="10"/>
        <v>1.6230000000000011</v>
      </c>
      <c r="F36" s="2">
        <f t="shared" si="10"/>
        <v>2.4840000000000018</v>
      </c>
      <c r="G36" s="2">
        <f t="shared" si="10"/>
        <v>2.4840000000000018</v>
      </c>
      <c r="H36" s="2">
        <f t="shared" si="10"/>
        <v>2.4840000000000018</v>
      </c>
      <c r="I36" s="2">
        <f t="shared" si="10"/>
        <v>2.4840000000000018</v>
      </c>
    </row>
    <row r="38" spans="1:9" x14ac:dyDescent="0.3">
      <c r="A38" s="8" t="s">
        <v>25</v>
      </c>
    </row>
    <row r="39" spans="1:9" x14ac:dyDescent="0.3">
      <c r="A39" s="8" t="s">
        <v>20</v>
      </c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98B8-2AE5-483A-AA0D-EE65F20E0D35}">
  <dimension ref="A1:J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441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10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1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1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270.08360000000005</v>
      </c>
      <c r="C4" s="1">
        <v>270.08360000000005</v>
      </c>
      <c r="D4" s="1">
        <v>270.08360000000005</v>
      </c>
      <c r="E4" s="1">
        <v>270.08360000000005</v>
      </c>
      <c r="F4" s="2">
        <v>645.21900000000005</v>
      </c>
      <c r="G4" s="2">
        <v>652.60400000000004</v>
      </c>
      <c r="H4" s="2">
        <v>652.60400000000004</v>
      </c>
      <c r="I4" s="2">
        <v>674.75900000000001</v>
      </c>
      <c r="J4" s="5">
        <v>2.5000000000000001E-2</v>
      </c>
    </row>
    <row r="5" spans="1:10" x14ac:dyDescent="0.3">
      <c r="A5" s="9">
        <f>A4-5%</f>
        <v>0.95</v>
      </c>
      <c r="B5" s="1">
        <v>33.452719999999999</v>
      </c>
      <c r="C5" s="1">
        <v>33.452719999999999</v>
      </c>
      <c r="D5" s="1">
        <v>33.452719999999999</v>
      </c>
      <c r="E5" s="1">
        <v>33.452719999999999</v>
      </c>
      <c r="F5" s="2">
        <v>473.85064800000009</v>
      </c>
      <c r="G5" s="2">
        <v>424.11286400000006</v>
      </c>
      <c r="H5" s="2">
        <v>424.11286400000006</v>
      </c>
      <c r="I5" s="2">
        <v>274.89951200000002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27.711200000000005</v>
      </c>
      <c r="C6" s="1">
        <v>27.711200000000005</v>
      </c>
      <c r="D6" s="1">
        <v>27.711200000000005</v>
      </c>
      <c r="E6" s="1">
        <v>27.711200000000005</v>
      </c>
      <c r="F6" s="2">
        <v>327.94416000000012</v>
      </c>
      <c r="G6" s="2">
        <v>229.57088000000002</v>
      </c>
      <c r="H6" s="2">
        <v>229.57088000000002</v>
      </c>
      <c r="I6" s="2">
        <v>76.019480000000001</v>
      </c>
      <c r="J6" s="1">
        <v>0.05</v>
      </c>
    </row>
    <row r="7" spans="1:10" x14ac:dyDescent="0.3">
      <c r="A7" s="9">
        <f t="shared" si="0"/>
        <v>0.84999999999999987</v>
      </c>
      <c r="B7" s="1">
        <v>26.548160000000003</v>
      </c>
      <c r="C7" s="1">
        <v>26.548160000000003</v>
      </c>
      <c r="D7" s="1">
        <v>26.548160000000003</v>
      </c>
      <c r="E7" s="1">
        <v>26.548160000000003</v>
      </c>
      <c r="F7" s="2">
        <v>201.67329599999999</v>
      </c>
      <c r="G7" s="2">
        <v>65.56568</v>
      </c>
      <c r="H7" s="2">
        <v>65.56568</v>
      </c>
      <c r="I7" s="2">
        <v>68.516359999999992</v>
      </c>
      <c r="J7" s="1">
        <v>0.05</v>
      </c>
    </row>
    <row r="8" spans="1:10" x14ac:dyDescent="0.3">
      <c r="A8" s="9">
        <f t="shared" si="0"/>
        <v>0.79999999999999982</v>
      </c>
      <c r="B8" s="1">
        <v>25.492400000000004</v>
      </c>
      <c r="C8" s="1">
        <v>25.492400000000004</v>
      </c>
      <c r="D8" s="1">
        <v>25.492400000000004</v>
      </c>
      <c r="E8" s="1">
        <v>25.492400000000004</v>
      </c>
      <c r="F8" s="2">
        <v>100.86062400000002</v>
      </c>
      <c r="G8" s="2">
        <v>53.11544</v>
      </c>
      <c r="H8" s="2">
        <v>53.11544</v>
      </c>
      <c r="I8" s="2">
        <v>63.694999999999993</v>
      </c>
      <c r="J8" s="1">
        <v>0.05</v>
      </c>
    </row>
    <row r="9" spans="1:10" x14ac:dyDescent="0.3">
      <c r="A9" s="9">
        <f t="shared" si="0"/>
        <v>0.74999999999999978</v>
      </c>
      <c r="B9" s="1">
        <v>24.114800000000002</v>
      </c>
      <c r="C9" s="1">
        <v>24.114800000000002</v>
      </c>
      <c r="D9" s="1">
        <v>24.114800000000002</v>
      </c>
      <c r="E9" s="1">
        <v>24.114800000000002</v>
      </c>
      <c r="F9" s="2">
        <v>53.867400000000004</v>
      </c>
      <c r="G9" s="2">
        <v>50.064799999999998</v>
      </c>
      <c r="H9" s="2">
        <v>50.064799999999998</v>
      </c>
      <c r="I9" s="2">
        <v>63.694999999999993</v>
      </c>
      <c r="J9" s="1">
        <v>0.05</v>
      </c>
    </row>
    <row r="10" spans="1:10" x14ac:dyDescent="0.3">
      <c r="A10" s="9">
        <f t="shared" si="0"/>
        <v>0.69999999999999973</v>
      </c>
      <c r="B10" s="1">
        <v>24.114800000000002</v>
      </c>
      <c r="C10" s="1">
        <v>24.114800000000002</v>
      </c>
      <c r="D10" s="1">
        <v>24.114800000000002</v>
      </c>
      <c r="E10" s="1">
        <v>24.114800000000002</v>
      </c>
      <c r="F10" s="2">
        <v>48.8994</v>
      </c>
      <c r="G10" s="2">
        <v>48.167839999999998</v>
      </c>
      <c r="H10" s="2">
        <v>48.167839999999998</v>
      </c>
      <c r="I10" s="2">
        <v>63.694999999999993</v>
      </c>
      <c r="J10" s="1">
        <v>0.05</v>
      </c>
    </row>
    <row r="11" spans="1:10" x14ac:dyDescent="0.3">
      <c r="A11" s="9">
        <f t="shared" si="0"/>
        <v>0.64999999999999969</v>
      </c>
      <c r="B11" s="1">
        <v>23.081600000000002</v>
      </c>
      <c r="C11" s="1">
        <v>23.081600000000002</v>
      </c>
      <c r="D11" s="1">
        <v>23.081600000000002</v>
      </c>
      <c r="E11" s="1">
        <v>23.081600000000002</v>
      </c>
      <c r="F11" s="2">
        <v>44.731920000000002</v>
      </c>
      <c r="G11" s="2">
        <v>46.084400000000002</v>
      </c>
      <c r="H11" s="2">
        <v>46.084400000000002</v>
      </c>
      <c r="I11" s="2">
        <v>63.694999999999993</v>
      </c>
      <c r="J11" s="1">
        <v>0.05</v>
      </c>
    </row>
    <row r="12" spans="1:10" x14ac:dyDescent="0.3">
      <c r="A12" s="9">
        <f t="shared" si="0"/>
        <v>0.59999999999999964</v>
      </c>
      <c r="B12" s="1">
        <v>22.392800000000001</v>
      </c>
      <c r="C12" s="1">
        <v>22.392800000000001</v>
      </c>
      <c r="D12" s="1">
        <v>22.392800000000001</v>
      </c>
      <c r="E12" s="1">
        <v>22.392800000000001</v>
      </c>
      <c r="F12" s="2">
        <v>43.055040000000005</v>
      </c>
      <c r="G12" s="2">
        <v>45.565039999999996</v>
      </c>
      <c r="H12" s="2">
        <v>45.565039999999996</v>
      </c>
      <c r="I12" s="2">
        <v>63.694999999999993</v>
      </c>
      <c r="J12" s="1">
        <v>0.05</v>
      </c>
    </row>
    <row r="13" spans="1:10" x14ac:dyDescent="0.3">
      <c r="A13" s="9">
        <f t="shared" si="0"/>
        <v>0.5499999999999996</v>
      </c>
      <c r="B13" s="1">
        <v>22.133120000000002</v>
      </c>
      <c r="C13" s="1">
        <v>22.133120000000002</v>
      </c>
      <c r="D13" s="1">
        <v>22.133120000000002</v>
      </c>
      <c r="E13" s="1">
        <v>22.133120000000002</v>
      </c>
      <c r="F13" s="2">
        <v>41.988</v>
      </c>
      <c r="G13" s="2">
        <v>44.786000000000001</v>
      </c>
      <c r="H13" s="2">
        <v>44.786000000000001</v>
      </c>
      <c r="I13" s="2">
        <v>63.694999999999993</v>
      </c>
      <c r="J13" s="1">
        <v>0.05</v>
      </c>
    </row>
    <row r="14" spans="1:10" x14ac:dyDescent="0.3">
      <c r="A14" s="9">
        <f t="shared" si="0"/>
        <v>0.49999999999999961</v>
      </c>
      <c r="B14" s="1">
        <v>21.0944</v>
      </c>
      <c r="C14" s="1">
        <v>21.0944</v>
      </c>
      <c r="D14" s="1">
        <v>21.0944</v>
      </c>
      <c r="E14" s="1">
        <v>21.0944</v>
      </c>
      <c r="F14" s="2">
        <v>41.988</v>
      </c>
      <c r="G14" s="2">
        <v>44.786000000000001</v>
      </c>
      <c r="H14" s="2">
        <v>44.786000000000001</v>
      </c>
      <c r="I14" s="2">
        <v>63.694999999999993</v>
      </c>
      <c r="J14" s="1">
        <v>0.05</v>
      </c>
    </row>
    <row r="15" spans="1:10" x14ac:dyDescent="0.3">
      <c r="A15" s="9">
        <f t="shared" si="0"/>
        <v>0.44999999999999962</v>
      </c>
      <c r="B15" s="1">
        <v>21.0944</v>
      </c>
      <c r="C15" s="1">
        <v>21.0944</v>
      </c>
      <c r="D15" s="1">
        <v>21.0944</v>
      </c>
      <c r="E15" s="1">
        <v>21.0944</v>
      </c>
      <c r="F15" s="2">
        <v>41.344320000000003</v>
      </c>
      <c r="G15" s="2">
        <v>44.786000000000001</v>
      </c>
      <c r="H15" s="2">
        <v>44.786000000000001</v>
      </c>
      <c r="I15" s="2">
        <v>63.694999999999993</v>
      </c>
      <c r="J15" s="1">
        <v>0.05</v>
      </c>
    </row>
    <row r="16" spans="1:10" x14ac:dyDescent="0.3">
      <c r="A16" s="9">
        <f t="shared" si="0"/>
        <v>0.39999999999999963</v>
      </c>
      <c r="B16" s="1">
        <v>21.0944</v>
      </c>
      <c r="C16" s="1">
        <v>21.0944</v>
      </c>
      <c r="D16" s="1">
        <v>21.0944</v>
      </c>
      <c r="E16" s="1">
        <v>21.0944</v>
      </c>
      <c r="F16" s="2">
        <v>40.062719999999999</v>
      </c>
      <c r="G16" s="2">
        <v>44.006959999999999</v>
      </c>
      <c r="H16" s="2">
        <v>44.006959999999999</v>
      </c>
      <c r="I16" s="2">
        <v>63.694999999999993</v>
      </c>
      <c r="J16" s="1">
        <v>0.05</v>
      </c>
    </row>
    <row r="17" spans="1:10" x14ac:dyDescent="0.3">
      <c r="A17" s="9">
        <f t="shared" si="0"/>
        <v>0.34999999999999964</v>
      </c>
      <c r="B17" s="1">
        <v>21.0944</v>
      </c>
      <c r="C17" s="1">
        <v>21.0944</v>
      </c>
      <c r="D17" s="1">
        <v>21.0944</v>
      </c>
      <c r="E17" s="1">
        <v>21.0944</v>
      </c>
      <c r="F17" s="2">
        <v>38.894159999999999</v>
      </c>
      <c r="G17" s="2">
        <v>42.448880000000003</v>
      </c>
      <c r="H17" s="2">
        <v>42.448880000000003</v>
      </c>
      <c r="I17" s="2">
        <v>63.694999999999993</v>
      </c>
      <c r="J17" s="1">
        <v>0.05</v>
      </c>
    </row>
    <row r="18" spans="1:10" x14ac:dyDescent="0.3">
      <c r="A18" s="9">
        <f t="shared" si="0"/>
        <v>0.29999999999999966</v>
      </c>
      <c r="B18" s="1">
        <v>20.964560000000002</v>
      </c>
      <c r="C18" s="1">
        <v>20.964560000000002</v>
      </c>
      <c r="D18" s="1">
        <v>20.964560000000002</v>
      </c>
      <c r="E18" s="1">
        <v>20.964560000000002</v>
      </c>
      <c r="F18" s="2">
        <v>37.530839999999998</v>
      </c>
      <c r="G18" s="2">
        <v>41.54</v>
      </c>
      <c r="H18" s="2">
        <v>41.54</v>
      </c>
      <c r="I18" s="2">
        <v>63.694999999999993</v>
      </c>
      <c r="J18" s="1">
        <v>0.05</v>
      </c>
    </row>
    <row r="19" spans="1:10" x14ac:dyDescent="0.3">
      <c r="A19" s="9">
        <f t="shared" si="0"/>
        <v>0.24999999999999967</v>
      </c>
      <c r="B19" s="1">
        <v>20.4452</v>
      </c>
      <c r="C19" s="1">
        <v>20.4452</v>
      </c>
      <c r="D19" s="1">
        <v>20.4452</v>
      </c>
      <c r="E19" s="1">
        <v>20.4452</v>
      </c>
      <c r="F19" s="2">
        <v>36.751800000000003</v>
      </c>
      <c r="G19" s="2">
        <v>41.54</v>
      </c>
      <c r="H19" s="2">
        <v>41.54</v>
      </c>
      <c r="I19" s="2">
        <v>63.694999999999993</v>
      </c>
      <c r="J19" s="1">
        <v>0.05</v>
      </c>
    </row>
    <row r="20" spans="1:10" x14ac:dyDescent="0.3">
      <c r="A20" s="9">
        <f t="shared" si="0"/>
        <v>0.19999999999999968</v>
      </c>
      <c r="B20" s="1">
        <v>20.4452</v>
      </c>
      <c r="C20" s="1">
        <v>20.4452</v>
      </c>
      <c r="D20" s="1">
        <v>20.4452</v>
      </c>
      <c r="E20" s="1">
        <v>20.4452</v>
      </c>
      <c r="F20" s="2">
        <v>35.972760000000001</v>
      </c>
      <c r="G20" s="2">
        <v>41.54</v>
      </c>
      <c r="H20" s="2">
        <v>41.54</v>
      </c>
      <c r="I20" s="2">
        <v>63.694999999999993</v>
      </c>
      <c r="J20" s="1">
        <v>0.05</v>
      </c>
    </row>
    <row r="21" spans="1:10" x14ac:dyDescent="0.3">
      <c r="A21" s="9">
        <f t="shared" si="0"/>
        <v>0.14999999999999969</v>
      </c>
      <c r="B21" s="1">
        <v>20.4452</v>
      </c>
      <c r="C21" s="1">
        <v>20.4452</v>
      </c>
      <c r="D21" s="1">
        <v>20.4452</v>
      </c>
      <c r="E21" s="1">
        <v>20.4452</v>
      </c>
      <c r="F21" s="2">
        <v>35.777999999999999</v>
      </c>
      <c r="G21" s="2">
        <v>41.54</v>
      </c>
      <c r="H21" s="2">
        <v>41.54</v>
      </c>
      <c r="I21" s="2">
        <v>63.694999999999993</v>
      </c>
      <c r="J21" s="1">
        <v>0.05</v>
      </c>
    </row>
    <row r="22" spans="1:10" x14ac:dyDescent="0.3">
      <c r="A22" s="9">
        <f t="shared" si="0"/>
        <v>9.9999999999999686E-2</v>
      </c>
      <c r="B22" s="1">
        <v>20.4452</v>
      </c>
      <c r="C22" s="1">
        <v>20.4452</v>
      </c>
      <c r="D22" s="1">
        <v>20.4452</v>
      </c>
      <c r="E22" s="1">
        <v>20.4452</v>
      </c>
      <c r="F22" s="2">
        <v>35.777999999999999</v>
      </c>
      <c r="G22" s="2">
        <v>41.54</v>
      </c>
      <c r="H22" s="2">
        <v>41.54</v>
      </c>
      <c r="I22" s="2">
        <v>63.694999999999993</v>
      </c>
      <c r="J22" s="1">
        <v>0.05</v>
      </c>
    </row>
    <row r="23" spans="1:10" x14ac:dyDescent="0.3">
      <c r="A23" s="9">
        <f t="shared" si="0"/>
        <v>4.9999999999999684E-2</v>
      </c>
      <c r="B23" s="1">
        <v>20.4452</v>
      </c>
      <c r="C23" s="1">
        <v>20.4452</v>
      </c>
      <c r="D23" s="1">
        <v>20.4452</v>
      </c>
      <c r="E23" s="1">
        <v>20.4452</v>
      </c>
      <c r="F23" s="2">
        <v>35.583240000000004</v>
      </c>
      <c r="G23" s="2">
        <v>41.54</v>
      </c>
      <c r="H23" s="2">
        <v>41.54</v>
      </c>
      <c r="I23" s="2">
        <v>63.694999999999993</v>
      </c>
      <c r="J23" s="1">
        <v>0.05</v>
      </c>
    </row>
    <row r="24" spans="1:10" x14ac:dyDescent="0.3">
      <c r="A24" s="9">
        <f t="shared" si="0"/>
        <v>-3.1918911957973251E-16</v>
      </c>
      <c r="B24" s="1">
        <v>20.4452</v>
      </c>
      <c r="C24" s="1">
        <v>20.4452</v>
      </c>
      <c r="D24" s="1">
        <v>20.4452</v>
      </c>
      <c r="E24" s="1">
        <v>20.4452</v>
      </c>
      <c r="F24" s="2">
        <v>34.804200000000002</v>
      </c>
      <c r="G24" s="2">
        <v>41.54</v>
      </c>
      <c r="H24" s="2">
        <v>41.54</v>
      </c>
      <c r="I24" s="2">
        <v>63.694999999999993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34.62564571428571</v>
      </c>
      <c r="C26" s="1">
        <f>AVERAGE(C4:C24)</f>
        <v>34.62564571428571</v>
      </c>
      <c r="D26" s="1">
        <f t="shared" ref="D26:I26" si="1">AVERAGE(D4:D24)</f>
        <v>34.62564571428571</v>
      </c>
      <c r="E26" s="1">
        <f t="shared" si="1"/>
        <v>34.62564571428571</v>
      </c>
      <c r="F26" s="2">
        <f t="shared" si="1"/>
        <v>114.12273942857139</v>
      </c>
      <c r="G26" s="2">
        <f t="shared" si="1"/>
        <v>101.25927542857141</v>
      </c>
      <c r="H26" s="2">
        <f t="shared" si="1"/>
        <v>101.25927542857141</v>
      </c>
      <c r="I26" s="2">
        <f t="shared" si="1"/>
        <v>103.66711199999997</v>
      </c>
      <c r="J26" s="1"/>
    </row>
    <row r="27" spans="1:10" x14ac:dyDescent="0.3">
      <c r="A27" t="s">
        <v>18</v>
      </c>
      <c r="B27" s="1">
        <f>SUMPRODUCT(B4:B24,$J4:$J24)</f>
        <v>29.093708000000003</v>
      </c>
      <c r="C27" s="1">
        <f t="shared" ref="C27:H27" si="2">SUMPRODUCT(C4:C24,$J4:$J24)</f>
        <v>29.093708000000003</v>
      </c>
      <c r="D27" s="1">
        <f t="shared" si="2"/>
        <v>29.093708000000003</v>
      </c>
      <c r="E27" s="1">
        <f t="shared" si="2"/>
        <v>29.093708000000003</v>
      </c>
      <c r="F27" s="2">
        <f t="shared" si="2"/>
        <v>102.82829640000003</v>
      </c>
      <c r="G27" s="2">
        <f t="shared" si="2"/>
        <v>88.968639199999998</v>
      </c>
      <c r="H27" s="2">
        <f t="shared" si="2"/>
        <v>88.968639199999998</v>
      </c>
      <c r="I27" s="2">
        <f>SUMPRODUCT(I4:I24,$J4:$J24)</f>
        <v>90.389117599999977</v>
      </c>
      <c r="J27" s="1"/>
    </row>
    <row r="28" spans="1:10" x14ac:dyDescent="0.3">
      <c r="A28" t="s">
        <v>19</v>
      </c>
      <c r="B28" s="1">
        <f>B6-B22</f>
        <v>7.2660000000000053</v>
      </c>
      <c r="C28" s="1">
        <f t="shared" ref="C28:I28" si="3">C6-C22</f>
        <v>7.2660000000000053</v>
      </c>
      <c r="D28" s="1">
        <f t="shared" si="3"/>
        <v>7.2660000000000053</v>
      </c>
      <c r="E28" s="1">
        <f t="shared" si="3"/>
        <v>7.2660000000000053</v>
      </c>
      <c r="F28" s="2">
        <f>F6-F22</f>
        <v>292.1661600000001</v>
      </c>
      <c r="G28" s="2">
        <f t="shared" si="3"/>
        <v>188.03088000000002</v>
      </c>
      <c r="H28" s="2">
        <f t="shared" si="3"/>
        <v>188.03088000000002</v>
      </c>
      <c r="I28" s="2">
        <f t="shared" si="3"/>
        <v>12.324480000000008</v>
      </c>
      <c r="J28" s="1"/>
    </row>
    <row r="29" spans="1:10" x14ac:dyDescent="0.3">
      <c r="A29" t="s">
        <v>1</v>
      </c>
      <c r="B29" s="1">
        <f>B4-B24</f>
        <v>249.63840000000005</v>
      </c>
      <c r="C29" s="1">
        <f t="shared" ref="C29:I29" si="4">C4-C24</f>
        <v>249.63840000000005</v>
      </c>
      <c r="D29" s="1">
        <f t="shared" si="4"/>
        <v>249.63840000000005</v>
      </c>
      <c r="E29" s="1">
        <f t="shared" si="4"/>
        <v>249.63840000000005</v>
      </c>
      <c r="F29" s="2">
        <f t="shared" si="4"/>
        <v>610.41480000000001</v>
      </c>
      <c r="G29" s="2">
        <f t="shared" si="4"/>
        <v>611.06400000000008</v>
      </c>
      <c r="H29" s="2">
        <f t="shared" si="4"/>
        <v>611.06400000000008</v>
      </c>
      <c r="I29" s="2">
        <f t="shared" si="4"/>
        <v>611.06400000000008</v>
      </c>
      <c r="J29" s="1"/>
    </row>
    <row r="30" spans="1:10" x14ac:dyDescent="0.3">
      <c r="A30" t="s">
        <v>2</v>
      </c>
      <c r="B30" s="1">
        <f>_xlfn.STDEV.P(B4:B24)</f>
        <v>52.745451581054269</v>
      </c>
      <c r="C30" s="1">
        <f t="shared" ref="C30:I30" si="5">_xlfn.STDEV.P(C4:C24)</f>
        <v>52.745451581054269</v>
      </c>
      <c r="D30" s="1">
        <f t="shared" si="5"/>
        <v>52.745451581054269</v>
      </c>
      <c r="E30" s="1">
        <f t="shared" si="5"/>
        <v>52.745451581054269</v>
      </c>
      <c r="F30" s="2">
        <f t="shared" si="5"/>
        <v>162.1759669419169</v>
      </c>
      <c r="G30" s="2">
        <f t="shared" si="5"/>
        <v>151.36298059652927</v>
      </c>
      <c r="H30" s="2">
        <f t="shared" si="5"/>
        <v>151.36298059652927</v>
      </c>
      <c r="I30" s="2">
        <f t="shared" si="5"/>
        <v>135.33530349471295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20.4452</v>
      </c>
      <c r="C32" s="1">
        <f t="shared" ref="C32:I32" si="6">_xlfn.PERCENTILE.INC(C4:C24,0.1)</f>
        <v>20.4452</v>
      </c>
      <c r="D32" s="1">
        <f t="shared" si="6"/>
        <v>20.4452</v>
      </c>
      <c r="E32" s="1">
        <f t="shared" si="6"/>
        <v>20.4452</v>
      </c>
      <c r="F32" s="2">
        <f>_xlfn.PERCENTILE.INC(F4:F24,0.1)</f>
        <v>35.777999999999999</v>
      </c>
      <c r="G32" s="2">
        <f t="shared" si="6"/>
        <v>41.54</v>
      </c>
      <c r="H32" s="2">
        <f t="shared" si="6"/>
        <v>41.54</v>
      </c>
      <c r="I32" s="2">
        <f t="shared" si="6"/>
        <v>63.694999999999993</v>
      </c>
    </row>
    <row r="33" spans="1:9" x14ac:dyDescent="0.3">
      <c r="A33" t="s">
        <v>4</v>
      </c>
      <c r="B33" s="1">
        <f>_xlfn.PERCENTILE.INC(B4:B24,0.25)</f>
        <v>20.4452</v>
      </c>
      <c r="C33" s="1">
        <f t="shared" ref="C33:I33" si="7">_xlfn.PERCENTILE.INC(C4:C24,0.25)</f>
        <v>20.4452</v>
      </c>
      <c r="D33" s="1">
        <f t="shared" si="7"/>
        <v>20.4452</v>
      </c>
      <c r="E33" s="1">
        <f t="shared" si="7"/>
        <v>20.4452</v>
      </c>
      <c r="F33" s="2">
        <f t="shared" si="7"/>
        <v>36.751800000000003</v>
      </c>
      <c r="G33" s="2">
        <f t="shared" si="7"/>
        <v>41.54</v>
      </c>
      <c r="H33" s="2">
        <f t="shared" si="7"/>
        <v>41.54</v>
      </c>
      <c r="I33" s="2">
        <f t="shared" si="7"/>
        <v>63.694999999999993</v>
      </c>
    </row>
    <row r="34" spans="1:9" x14ac:dyDescent="0.3">
      <c r="A34" t="s">
        <v>5</v>
      </c>
      <c r="B34" s="1">
        <f>_xlfn.PERCENTILE.INC(B4:B24,0.5)</f>
        <v>21.0944</v>
      </c>
      <c r="C34" s="1">
        <f t="shared" ref="C34:I34" si="8">_xlfn.PERCENTILE.INC(C4:C24,0.5)</f>
        <v>21.0944</v>
      </c>
      <c r="D34" s="1">
        <f t="shared" si="8"/>
        <v>21.0944</v>
      </c>
      <c r="E34" s="1">
        <f t="shared" si="8"/>
        <v>21.0944</v>
      </c>
      <c r="F34" s="2">
        <f>_xlfn.PERCENTILE.INC(F4:F24,0.5)</f>
        <v>41.988</v>
      </c>
      <c r="G34" s="2">
        <f t="shared" si="8"/>
        <v>44.786000000000001</v>
      </c>
      <c r="H34" s="2">
        <f t="shared" si="8"/>
        <v>44.786000000000001</v>
      </c>
      <c r="I34" s="2">
        <f t="shared" si="8"/>
        <v>63.694999999999993</v>
      </c>
    </row>
    <row r="35" spans="1:9" x14ac:dyDescent="0.3">
      <c r="A35" t="s">
        <v>23</v>
      </c>
      <c r="B35" s="1">
        <f>_xlfn.PERCENTILE.INC(B4:B24,0.75)</f>
        <v>24.114800000000002</v>
      </c>
      <c r="C35" s="1">
        <f t="shared" ref="C35:I35" si="9">_xlfn.PERCENTILE.INC(C4:C24,0.75)</f>
        <v>24.114800000000002</v>
      </c>
      <c r="D35" s="1">
        <f t="shared" si="9"/>
        <v>24.114800000000002</v>
      </c>
      <c r="E35" s="1">
        <f t="shared" si="9"/>
        <v>24.114800000000002</v>
      </c>
      <c r="F35" s="2">
        <f t="shared" si="9"/>
        <v>53.867400000000004</v>
      </c>
      <c r="G35" s="2">
        <f t="shared" si="9"/>
        <v>50.064799999999998</v>
      </c>
      <c r="H35" s="2">
        <f t="shared" si="9"/>
        <v>50.064799999999998</v>
      </c>
      <c r="I35" s="2">
        <f t="shared" si="9"/>
        <v>63.694999999999993</v>
      </c>
    </row>
    <row r="36" spans="1:9" x14ac:dyDescent="0.3">
      <c r="A36" t="s">
        <v>6</v>
      </c>
      <c r="B36" s="1">
        <f>B35-B33</f>
        <v>3.6696000000000026</v>
      </c>
      <c r="C36" s="1">
        <f t="shared" ref="C36:I36" si="10">C35-C33</f>
        <v>3.6696000000000026</v>
      </c>
      <c r="D36" s="1">
        <f t="shared" si="10"/>
        <v>3.6696000000000026</v>
      </c>
      <c r="E36" s="1">
        <f t="shared" si="10"/>
        <v>3.6696000000000026</v>
      </c>
      <c r="F36" s="2">
        <f t="shared" si="10"/>
        <v>17.115600000000001</v>
      </c>
      <c r="G36" s="2">
        <f t="shared" si="10"/>
        <v>8.524799999999999</v>
      </c>
      <c r="H36" s="2">
        <f t="shared" si="10"/>
        <v>8.524799999999999</v>
      </c>
      <c r="I36" s="2">
        <f t="shared" si="10"/>
        <v>0</v>
      </c>
    </row>
    <row r="38" spans="1:9" x14ac:dyDescent="0.3">
      <c r="A38" s="8" t="s">
        <v>25</v>
      </c>
    </row>
    <row r="39" spans="1:9" x14ac:dyDescent="0.3">
      <c r="A39" s="8" t="s">
        <v>20</v>
      </c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E15E-27EE-47DB-B371-DA1EC40724EC}">
  <dimension ref="A1:J44"/>
  <sheetViews>
    <sheetView tabSelected="1" zoomScale="85" zoomScaleNormal="85" workbookViewId="0">
      <selection activeCell="B3" sqref="B3:I3"/>
    </sheetView>
  </sheetViews>
  <sheetFormatPr baseColWidth="10" defaultRowHeight="14.4" x14ac:dyDescent="0.3"/>
  <cols>
    <col min="1" max="1" width="28.441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22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1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1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340.27808000000005</v>
      </c>
      <c r="C4" s="1">
        <v>340.27808000000005</v>
      </c>
      <c r="D4" s="1">
        <v>340.27808000000005</v>
      </c>
      <c r="E4" s="1">
        <v>214.21512000000001</v>
      </c>
      <c r="F4" s="2">
        <v>608.55516</v>
      </c>
      <c r="G4" s="2">
        <v>598.88260000000002</v>
      </c>
      <c r="H4" s="2">
        <v>598.88260000000002</v>
      </c>
      <c r="I4" s="2">
        <v>589.21003999999994</v>
      </c>
      <c r="J4" s="5">
        <v>2.5000000000000001E-2</v>
      </c>
    </row>
    <row r="5" spans="1:10" x14ac:dyDescent="0.3">
      <c r="A5" s="9">
        <f>A4-5%</f>
        <v>0.95</v>
      </c>
      <c r="B5" s="1">
        <v>199.51468400000002</v>
      </c>
      <c r="C5" s="1">
        <v>199.51468400000002</v>
      </c>
      <c r="D5" s="1">
        <v>199.51468400000002</v>
      </c>
      <c r="E5" s="1">
        <v>49.896509999999999</v>
      </c>
      <c r="F5" s="2">
        <v>444.81902400000001</v>
      </c>
      <c r="G5" s="2">
        <v>325.98904000000005</v>
      </c>
      <c r="H5" s="2">
        <v>325.98904000000005</v>
      </c>
      <c r="I5" s="2">
        <v>207.15905600000011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121.95716000000003</v>
      </c>
      <c r="C6" s="1">
        <v>121.95716000000003</v>
      </c>
      <c r="D6" s="1">
        <v>121.95716000000003</v>
      </c>
      <c r="E6" s="1">
        <v>44.637</v>
      </c>
      <c r="F6" s="2">
        <v>326.78964000000008</v>
      </c>
      <c r="G6" s="2">
        <v>129.27340000000001</v>
      </c>
      <c r="H6" s="2">
        <v>129.27340000000001</v>
      </c>
      <c r="I6" s="2">
        <v>73.325600000000009</v>
      </c>
      <c r="J6" s="1">
        <v>0.05</v>
      </c>
    </row>
    <row r="7" spans="1:10" x14ac:dyDescent="0.3">
      <c r="A7" s="9">
        <f t="shared" si="0"/>
        <v>0.84999999999999987</v>
      </c>
      <c r="B7" s="1">
        <v>31.658480000000008</v>
      </c>
      <c r="C7" s="1">
        <v>31.658480000000008</v>
      </c>
      <c r="D7" s="1">
        <v>31.658480000000008</v>
      </c>
      <c r="E7" s="1">
        <v>38.120070000000005</v>
      </c>
      <c r="F7" s="2">
        <v>280.39258800000005</v>
      </c>
      <c r="G7" s="2">
        <v>68.279800000000009</v>
      </c>
      <c r="H7" s="2">
        <v>68.279800000000009</v>
      </c>
      <c r="I7" s="2">
        <v>70.146379999999994</v>
      </c>
      <c r="J7" s="1">
        <v>0.05</v>
      </c>
    </row>
    <row r="8" spans="1:10" x14ac:dyDescent="0.3">
      <c r="A8" s="9">
        <f t="shared" si="0"/>
        <v>0.79999999999999982</v>
      </c>
      <c r="B8" s="1">
        <v>27.750800000000005</v>
      </c>
      <c r="C8" s="1">
        <v>27.750800000000005</v>
      </c>
      <c r="D8" s="1">
        <v>27.750800000000005</v>
      </c>
      <c r="E8" s="1">
        <v>37.530839999999998</v>
      </c>
      <c r="F8" s="2">
        <v>213.99019200000004</v>
      </c>
      <c r="G8" s="2">
        <v>61.063000000000002</v>
      </c>
      <c r="H8" s="2">
        <v>61.063000000000002</v>
      </c>
      <c r="I8" s="2">
        <v>68.8322</v>
      </c>
      <c r="J8" s="1">
        <v>0.05</v>
      </c>
    </row>
    <row r="9" spans="1:10" x14ac:dyDescent="0.3">
      <c r="A9" s="9">
        <f t="shared" si="0"/>
        <v>0.74999999999999978</v>
      </c>
      <c r="B9" s="1">
        <v>25.9709</v>
      </c>
      <c r="C9" s="1">
        <v>25.9709</v>
      </c>
      <c r="D9" s="1">
        <v>25.9709</v>
      </c>
      <c r="E9" s="1">
        <v>36.751800000000003</v>
      </c>
      <c r="F9" s="2">
        <v>79.927109999999999</v>
      </c>
      <c r="G9" s="2">
        <v>55.611250000000005</v>
      </c>
      <c r="H9" s="2">
        <v>55.611250000000005</v>
      </c>
      <c r="I9" s="2">
        <v>65.155699999999996</v>
      </c>
      <c r="J9" s="1">
        <v>0.05</v>
      </c>
    </row>
    <row r="10" spans="1:10" x14ac:dyDescent="0.3">
      <c r="A10" s="9">
        <f t="shared" si="0"/>
        <v>0.69999999999999973</v>
      </c>
      <c r="B10" s="1">
        <v>25.675880000000003</v>
      </c>
      <c r="C10" s="1">
        <v>25.675880000000003</v>
      </c>
      <c r="D10" s="1">
        <v>25.675880000000003</v>
      </c>
      <c r="E10" s="1">
        <v>36.751800000000003</v>
      </c>
      <c r="F10" s="2">
        <v>51.427140000000001</v>
      </c>
      <c r="G10" s="2">
        <v>53.307100000000005</v>
      </c>
      <c r="H10" s="2">
        <v>53.307100000000005</v>
      </c>
      <c r="I10" s="2">
        <v>63.694999999999993</v>
      </c>
      <c r="J10" s="1">
        <v>0.05</v>
      </c>
    </row>
    <row r="11" spans="1:10" x14ac:dyDescent="0.3">
      <c r="A11" s="9">
        <f t="shared" si="0"/>
        <v>0.64999999999999969</v>
      </c>
      <c r="B11" s="1">
        <v>24.292639999999999</v>
      </c>
      <c r="C11" s="1">
        <v>24.292639999999999</v>
      </c>
      <c r="D11" s="1">
        <v>24.292639999999999</v>
      </c>
      <c r="E11" s="1">
        <v>35.92407</v>
      </c>
      <c r="F11" s="2">
        <v>48.6312</v>
      </c>
      <c r="G11" s="2">
        <v>52.171000000000006</v>
      </c>
      <c r="H11" s="2">
        <v>52.171000000000006</v>
      </c>
      <c r="I11" s="2">
        <v>63.694999999999993</v>
      </c>
      <c r="J11" s="1">
        <v>0.05</v>
      </c>
    </row>
    <row r="12" spans="1:10" x14ac:dyDescent="0.3">
      <c r="A12" s="9">
        <f t="shared" si="0"/>
        <v>0.59999999999999964</v>
      </c>
      <c r="B12" s="1">
        <v>23.90024</v>
      </c>
      <c r="C12" s="1">
        <v>23.90024</v>
      </c>
      <c r="D12" s="1">
        <v>23.90024</v>
      </c>
      <c r="E12" s="1">
        <v>35.777999999999999</v>
      </c>
      <c r="F12" s="2">
        <v>48.6312</v>
      </c>
      <c r="G12" s="2">
        <v>52.171000000000006</v>
      </c>
      <c r="H12" s="2">
        <v>52.171000000000006</v>
      </c>
      <c r="I12" s="2">
        <v>63.694999999999993</v>
      </c>
      <c r="J12" s="1">
        <v>0.05</v>
      </c>
    </row>
    <row r="13" spans="1:10" x14ac:dyDescent="0.3">
      <c r="A13" s="9">
        <f t="shared" si="0"/>
        <v>0.5499999999999996</v>
      </c>
      <c r="B13" s="1">
        <v>23.578400000000002</v>
      </c>
      <c r="C13" s="1">
        <v>23.578400000000002</v>
      </c>
      <c r="D13" s="1">
        <v>23.578400000000002</v>
      </c>
      <c r="E13" s="1">
        <v>35.777999999999999</v>
      </c>
      <c r="F13" s="2">
        <v>46.389629999999997</v>
      </c>
      <c r="G13" s="2">
        <v>52.171000000000006</v>
      </c>
      <c r="H13" s="2">
        <v>52.171000000000006</v>
      </c>
      <c r="I13" s="2">
        <v>63.694999999999993</v>
      </c>
      <c r="J13" s="1">
        <v>0.05</v>
      </c>
    </row>
    <row r="14" spans="1:10" x14ac:dyDescent="0.3">
      <c r="A14" s="9">
        <f t="shared" si="0"/>
        <v>0.49999999999999961</v>
      </c>
      <c r="B14" s="1">
        <v>23.310200000000002</v>
      </c>
      <c r="C14" s="1">
        <v>23.310200000000002</v>
      </c>
      <c r="D14" s="1">
        <v>23.310200000000002</v>
      </c>
      <c r="E14" s="1">
        <v>35.777999999999999</v>
      </c>
      <c r="F14" s="2">
        <v>45.4602</v>
      </c>
      <c r="G14" s="2">
        <v>51.359500000000004</v>
      </c>
      <c r="H14" s="2">
        <v>51.359500000000004</v>
      </c>
      <c r="I14" s="2">
        <v>63.694999999999993</v>
      </c>
      <c r="J14" s="1">
        <v>0.05</v>
      </c>
    </row>
    <row r="15" spans="1:10" x14ac:dyDescent="0.3">
      <c r="A15" s="9">
        <f t="shared" si="0"/>
        <v>0.44999999999999962</v>
      </c>
      <c r="B15" s="1">
        <v>23.009540000000001</v>
      </c>
      <c r="C15" s="1">
        <v>23.009540000000001</v>
      </c>
      <c r="D15" s="1">
        <v>23.009540000000001</v>
      </c>
      <c r="E15" s="1">
        <v>35.729309999999998</v>
      </c>
      <c r="F15" s="2">
        <v>44.570999999999998</v>
      </c>
      <c r="G15" s="2">
        <v>50.548000000000002</v>
      </c>
      <c r="H15" s="2">
        <v>50.548000000000002</v>
      </c>
      <c r="I15" s="2">
        <v>63.694999999999993</v>
      </c>
      <c r="J15" s="1">
        <v>0.05</v>
      </c>
    </row>
    <row r="16" spans="1:10" x14ac:dyDescent="0.3">
      <c r="A16" s="9">
        <f t="shared" si="0"/>
        <v>0.39999999999999963</v>
      </c>
      <c r="B16" s="1">
        <v>22.392800000000001</v>
      </c>
      <c r="C16" s="1">
        <v>22.392800000000001</v>
      </c>
      <c r="D16" s="1">
        <v>22.392800000000001</v>
      </c>
      <c r="E16" s="1">
        <v>34.804200000000002</v>
      </c>
      <c r="F16" s="2">
        <v>43.503960000000006</v>
      </c>
      <c r="G16" s="2">
        <v>49.574200000000005</v>
      </c>
      <c r="H16" s="2">
        <v>49.574200000000005</v>
      </c>
      <c r="I16" s="2">
        <v>63.694999999999993</v>
      </c>
      <c r="J16" s="1">
        <v>0.05</v>
      </c>
    </row>
    <row r="17" spans="1:10" x14ac:dyDescent="0.3">
      <c r="A17" s="9">
        <f t="shared" si="0"/>
        <v>0.34999999999999964</v>
      </c>
      <c r="B17" s="1">
        <v>22.392800000000001</v>
      </c>
      <c r="C17" s="1">
        <v>22.392800000000001</v>
      </c>
      <c r="D17" s="1">
        <v>22.392800000000001</v>
      </c>
      <c r="E17" s="1">
        <v>34.804200000000002</v>
      </c>
      <c r="F17" s="2">
        <v>41.988</v>
      </c>
      <c r="G17" s="2">
        <v>48.925000000000004</v>
      </c>
      <c r="H17" s="2">
        <v>48.925000000000004</v>
      </c>
      <c r="I17" s="2">
        <v>63.694999999999993</v>
      </c>
      <c r="J17" s="1">
        <v>0.05</v>
      </c>
    </row>
    <row r="18" spans="1:10" x14ac:dyDescent="0.3">
      <c r="A18" s="9">
        <f t="shared" si="0"/>
        <v>0.29999999999999966</v>
      </c>
      <c r="B18" s="1">
        <v>21.938360000000003</v>
      </c>
      <c r="C18" s="1">
        <v>21.938360000000003</v>
      </c>
      <c r="D18" s="1">
        <v>21.938360000000003</v>
      </c>
      <c r="E18" s="1">
        <v>34.155000000000001</v>
      </c>
      <c r="F18" s="2">
        <v>41.988</v>
      </c>
      <c r="G18" s="2">
        <v>48.925000000000004</v>
      </c>
      <c r="H18" s="2">
        <v>48.925000000000004</v>
      </c>
      <c r="I18" s="2">
        <v>63.694999999999993</v>
      </c>
      <c r="J18" s="1">
        <v>0.05</v>
      </c>
    </row>
    <row r="19" spans="1:10" x14ac:dyDescent="0.3">
      <c r="A19" s="9">
        <f t="shared" si="0"/>
        <v>0.24999999999999967</v>
      </c>
      <c r="B19" s="1">
        <v>21.581299999999999</v>
      </c>
      <c r="C19" s="1">
        <v>21.581299999999999</v>
      </c>
      <c r="D19" s="1">
        <v>21.581299999999999</v>
      </c>
      <c r="E19" s="1">
        <v>34.155000000000001</v>
      </c>
      <c r="F19" s="2">
        <v>41.786850000000001</v>
      </c>
      <c r="G19" s="2">
        <v>48.925000000000004</v>
      </c>
      <c r="H19" s="2">
        <v>48.925000000000004</v>
      </c>
      <c r="I19" s="2">
        <v>63.694999999999993</v>
      </c>
      <c r="J19" s="1">
        <v>0.05</v>
      </c>
    </row>
    <row r="20" spans="1:10" x14ac:dyDescent="0.3">
      <c r="A20" s="9">
        <f t="shared" si="0"/>
        <v>0.19999999999999968</v>
      </c>
      <c r="B20" s="1">
        <v>21.0944</v>
      </c>
      <c r="C20" s="1">
        <v>21.0944</v>
      </c>
      <c r="D20" s="1">
        <v>21.0944</v>
      </c>
      <c r="E20" s="1">
        <v>34.155000000000001</v>
      </c>
      <c r="F20" s="2">
        <v>41.183399999999999</v>
      </c>
      <c r="G20" s="2">
        <v>48.925000000000004</v>
      </c>
      <c r="H20" s="2">
        <v>48.925000000000004</v>
      </c>
      <c r="I20" s="2">
        <v>63.694999999999993</v>
      </c>
      <c r="J20" s="1">
        <v>0.05</v>
      </c>
    </row>
    <row r="21" spans="1:10" x14ac:dyDescent="0.3">
      <c r="A21" s="9">
        <f t="shared" si="0"/>
        <v>0.14999999999999969</v>
      </c>
      <c r="B21" s="1">
        <v>21.0944</v>
      </c>
      <c r="C21" s="1">
        <v>21.0944</v>
      </c>
      <c r="D21" s="1">
        <v>21.0944</v>
      </c>
      <c r="E21" s="1">
        <v>34.155000000000001</v>
      </c>
      <c r="F21" s="2">
        <v>39.332370000000004</v>
      </c>
      <c r="G21" s="2">
        <v>48.925000000000004</v>
      </c>
      <c r="H21" s="2">
        <v>48.925000000000004</v>
      </c>
      <c r="I21" s="2">
        <v>63.694999999999993</v>
      </c>
      <c r="J21" s="1">
        <v>0.05</v>
      </c>
    </row>
    <row r="22" spans="1:10" x14ac:dyDescent="0.3">
      <c r="A22" s="9">
        <f t="shared" si="0"/>
        <v>9.9999999999999686E-2</v>
      </c>
      <c r="B22" s="1">
        <v>20.510120000000001</v>
      </c>
      <c r="C22" s="1">
        <v>20.510120000000001</v>
      </c>
      <c r="D22" s="1">
        <v>20.510120000000001</v>
      </c>
      <c r="E22" s="1">
        <v>34.155000000000001</v>
      </c>
      <c r="F22" s="2">
        <v>38.699400000000004</v>
      </c>
      <c r="G22" s="2">
        <v>48.925000000000004</v>
      </c>
      <c r="H22" s="2">
        <v>48.925000000000004</v>
      </c>
      <c r="I22" s="2">
        <v>63.694999999999993</v>
      </c>
      <c r="J22" s="1">
        <v>0.05</v>
      </c>
    </row>
    <row r="23" spans="1:10" x14ac:dyDescent="0.3">
      <c r="A23" s="9">
        <f t="shared" si="0"/>
        <v>4.9999999999999684E-2</v>
      </c>
      <c r="B23" s="1">
        <v>20.4452</v>
      </c>
      <c r="C23" s="1">
        <v>20.4452</v>
      </c>
      <c r="D23" s="1">
        <v>20.4452</v>
      </c>
      <c r="E23" s="1">
        <v>34.155000000000001</v>
      </c>
      <c r="F23" s="2">
        <v>37.384770000000003</v>
      </c>
      <c r="G23" s="2">
        <v>48.925000000000004</v>
      </c>
      <c r="H23" s="2">
        <v>48.925000000000004</v>
      </c>
      <c r="I23" s="2">
        <v>63.694999999999993</v>
      </c>
      <c r="J23" s="1">
        <v>0.05</v>
      </c>
    </row>
    <row r="24" spans="1:10" x14ac:dyDescent="0.3">
      <c r="A24" s="9">
        <f t="shared" si="0"/>
        <v>-3.1918911957973251E-16</v>
      </c>
      <c r="B24" s="1">
        <v>20.4452</v>
      </c>
      <c r="C24" s="1">
        <v>20.4452</v>
      </c>
      <c r="D24" s="1">
        <v>20.4452</v>
      </c>
      <c r="E24" s="1">
        <v>34.155000000000001</v>
      </c>
      <c r="F24" s="2">
        <v>34.804200000000002</v>
      </c>
      <c r="G24" s="2">
        <v>48.925000000000004</v>
      </c>
      <c r="H24" s="2">
        <v>48.925000000000004</v>
      </c>
      <c r="I24" s="2">
        <v>63.694999999999993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51.561503999999999</v>
      </c>
      <c r="C26" s="1">
        <f>AVERAGE(C4:C24)</f>
        <v>51.561503999999999</v>
      </c>
      <c r="D26" s="1">
        <f t="shared" ref="D26:I26" si="1">AVERAGE(D4:D24)</f>
        <v>51.561503999999999</v>
      </c>
      <c r="E26" s="1">
        <f t="shared" si="1"/>
        <v>45.027805714285719</v>
      </c>
      <c r="F26" s="2">
        <f t="shared" si="1"/>
        <v>123.82166828571428</v>
      </c>
      <c r="G26" s="2">
        <f t="shared" si="1"/>
        <v>94.847661428571428</v>
      </c>
      <c r="H26" s="2">
        <f t="shared" si="1"/>
        <v>94.847661428571428</v>
      </c>
      <c r="I26" s="2">
        <f t="shared" si="1"/>
        <v>96.631141714285675</v>
      </c>
      <c r="J26" s="1"/>
    </row>
    <row r="27" spans="1:10" x14ac:dyDescent="0.3">
      <c r="A27" t="s">
        <v>18</v>
      </c>
      <c r="B27" s="1">
        <f>SUMPRODUCT(B4:B24,$J4:$J24)</f>
        <v>45.121497200000015</v>
      </c>
      <c r="C27" s="1">
        <f t="shared" ref="C27:H27" si="2">SUMPRODUCT(C4:C24,$J4:$J24)</f>
        <v>45.121497200000015</v>
      </c>
      <c r="D27" s="1">
        <f t="shared" si="2"/>
        <v>45.121497200000015</v>
      </c>
      <c r="E27" s="1">
        <f t="shared" si="2"/>
        <v>41.069942999999995</v>
      </c>
      <c r="F27" s="2">
        <f t="shared" si="2"/>
        <v>113.92876770000001</v>
      </c>
      <c r="G27" s="2">
        <f t="shared" si="2"/>
        <v>83.394854500000051</v>
      </c>
      <c r="H27" s="2">
        <f t="shared" si="2"/>
        <v>83.394854500000051</v>
      </c>
      <c r="I27" s="2">
        <f>SUMPRODUCT(I4:I24,$J4:$J24)</f>
        <v>85.14007279999997</v>
      </c>
      <c r="J27" s="1"/>
    </row>
    <row r="28" spans="1:10" x14ac:dyDescent="0.3">
      <c r="A28" t="s">
        <v>19</v>
      </c>
      <c r="B28" s="1">
        <f>B6-B22</f>
        <v>101.44704000000003</v>
      </c>
      <c r="C28" s="1">
        <f t="shared" ref="C28:I28" si="3">C6-C22</f>
        <v>101.44704000000003</v>
      </c>
      <c r="D28" s="1">
        <f t="shared" si="3"/>
        <v>101.44704000000003</v>
      </c>
      <c r="E28" s="1">
        <f t="shared" si="3"/>
        <v>10.481999999999999</v>
      </c>
      <c r="F28" s="2">
        <f>F6-F22</f>
        <v>288.09024000000005</v>
      </c>
      <c r="G28" s="2">
        <f t="shared" si="3"/>
        <v>80.348399999999998</v>
      </c>
      <c r="H28" s="2">
        <f t="shared" si="3"/>
        <v>80.348399999999998</v>
      </c>
      <c r="I28" s="2">
        <f t="shared" si="3"/>
        <v>9.6306000000000154</v>
      </c>
      <c r="J28" s="1"/>
    </row>
    <row r="29" spans="1:10" x14ac:dyDescent="0.3">
      <c r="A29" t="s">
        <v>1</v>
      </c>
      <c r="B29" s="1">
        <f>B4-B24</f>
        <v>319.83288000000005</v>
      </c>
      <c r="C29" s="1">
        <f t="shared" ref="C29:I29" si="4">C4-C24</f>
        <v>319.83288000000005</v>
      </c>
      <c r="D29" s="1">
        <f t="shared" si="4"/>
        <v>319.83288000000005</v>
      </c>
      <c r="E29" s="1">
        <f t="shared" si="4"/>
        <v>180.06012000000001</v>
      </c>
      <c r="F29" s="2">
        <f t="shared" si="4"/>
        <v>573.75095999999996</v>
      </c>
      <c r="G29" s="2">
        <f t="shared" si="4"/>
        <v>549.95760000000007</v>
      </c>
      <c r="H29" s="2">
        <f t="shared" si="4"/>
        <v>549.95760000000007</v>
      </c>
      <c r="I29" s="2">
        <f t="shared" si="4"/>
        <v>525.51504</v>
      </c>
      <c r="J29" s="1"/>
    </row>
    <row r="30" spans="1:10" x14ac:dyDescent="0.3">
      <c r="A30" t="s">
        <v>2</v>
      </c>
      <c r="B30" s="1">
        <f>_xlfn.STDEV.P(B4:B24)</f>
        <v>77.037781386129026</v>
      </c>
      <c r="C30" s="1">
        <f t="shared" ref="C30:I30" si="5">_xlfn.STDEV.P(C4:C24)</f>
        <v>77.037781386129026</v>
      </c>
      <c r="D30" s="1">
        <f t="shared" si="5"/>
        <v>77.037781386129026</v>
      </c>
      <c r="E30" s="1">
        <f t="shared" si="5"/>
        <v>38.017349720128294</v>
      </c>
      <c r="F30" s="2">
        <f t="shared" si="5"/>
        <v>156.13202775345496</v>
      </c>
      <c r="G30" s="2">
        <f t="shared" si="5"/>
        <v>127.61800178089094</v>
      </c>
      <c r="H30" s="2">
        <f t="shared" si="5"/>
        <v>127.61800178089094</v>
      </c>
      <c r="I30" s="2">
        <f t="shared" si="5"/>
        <v>114.25333334874182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20.510120000000001</v>
      </c>
      <c r="C32" s="1">
        <f t="shared" ref="C32:I32" si="6">_xlfn.PERCENTILE.INC(C4:C24,0.1)</f>
        <v>20.510120000000001</v>
      </c>
      <c r="D32" s="1">
        <f t="shared" si="6"/>
        <v>20.510120000000001</v>
      </c>
      <c r="E32" s="1">
        <f t="shared" si="6"/>
        <v>34.155000000000001</v>
      </c>
      <c r="F32" s="2">
        <f>_xlfn.PERCENTILE.INC(F4:F24,0.1)</f>
        <v>38.699400000000004</v>
      </c>
      <c r="G32" s="2">
        <f t="shared" si="6"/>
        <v>48.925000000000004</v>
      </c>
      <c r="H32" s="2">
        <f t="shared" si="6"/>
        <v>48.925000000000004</v>
      </c>
      <c r="I32" s="2">
        <f t="shared" si="6"/>
        <v>63.694999999999993</v>
      </c>
    </row>
    <row r="33" spans="1:9" x14ac:dyDescent="0.3">
      <c r="A33" t="s">
        <v>4</v>
      </c>
      <c r="B33" s="1">
        <f>_xlfn.PERCENTILE.INC(B4:B24,0.25)</f>
        <v>21.581299999999999</v>
      </c>
      <c r="C33" s="1">
        <f t="shared" ref="C33:I33" si="7">_xlfn.PERCENTILE.INC(C4:C24,0.25)</f>
        <v>21.581299999999999</v>
      </c>
      <c r="D33" s="1">
        <f t="shared" si="7"/>
        <v>21.581299999999999</v>
      </c>
      <c r="E33" s="1">
        <f t="shared" si="7"/>
        <v>34.155000000000001</v>
      </c>
      <c r="F33" s="2">
        <f t="shared" si="7"/>
        <v>41.786850000000001</v>
      </c>
      <c r="G33" s="2">
        <f t="shared" si="7"/>
        <v>48.925000000000004</v>
      </c>
      <c r="H33" s="2">
        <f t="shared" si="7"/>
        <v>48.925000000000004</v>
      </c>
      <c r="I33" s="2">
        <f t="shared" si="7"/>
        <v>63.694999999999993</v>
      </c>
    </row>
    <row r="34" spans="1:9" x14ac:dyDescent="0.3">
      <c r="A34" t="s">
        <v>5</v>
      </c>
      <c r="B34" s="1">
        <f>_xlfn.PERCENTILE.INC(B4:B24,0.5)</f>
        <v>23.310200000000002</v>
      </c>
      <c r="C34" s="1">
        <f t="shared" ref="C34:I34" si="8">_xlfn.PERCENTILE.INC(C4:C24,0.5)</f>
        <v>23.310200000000002</v>
      </c>
      <c r="D34" s="1">
        <f t="shared" si="8"/>
        <v>23.310200000000002</v>
      </c>
      <c r="E34" s="1">
        <f t="shared" si="8"/>
        <v>35.777999999999999</v>
      </c>
      <c r="F34" s="2">
        <f>_xlfn.PERCENTILE.INC(F4:F24,0.5)</f>
        <v>45.4602</v>
      </c>
      <c r="G34" s="2">
        <f t="shared" si="8"/>
        <v>51.359500000000004</v>
      </c>
      <c r="H34" s="2">
        <f t="shared" si="8"/>
        <v>51.359500000000004</v>
      </c>
      <c r="I34" s="2">
        <f t="shared" si="8"/>
        <v>63.694999999999993</v>
      </c>
    </row>
    <row r="35" spans="1:9" x14ac:dyDescent="0.3">
      <c r="A35" t="s">
        <v>23</v>
      </c>
      <c r="B35" s="1">
        <f>_xlfn.PERCENTILE.INC(B4:B24,0.75)</f>
        <v>25.9709</v>
      </c>
      <c r="C35" s="1">
        <f t="shared" ref="C35:I35" si="9">_xlfn.PERCENTILE.INC(C4:C24,0.75)</f>
        <v>25.9709</v>
      </c>
      <c r="D35" s="1">
        <f t="shared" si="9"/>
        <v>25.9709</v>
      </c>
      <c r="E35" s="1">
        <f t="shared" si="9"/>
        <v>36.751800000000003</v>
      </c>
      <c r="F35" s="2">
        <f t="shared" si="9"/>
        <v>79.927109999999999</v>
      </c>
      <c r="G35" s="2">
        <f t="shared" si="9"/>
        <v>55.611250000000005</v>
      </c>
      <c r="H35" s="2">
        <f t="shared" si="9"/>
        <v>55.611250000000005</v>
      </c>
      <c r="I35" s="2">
        <f t="shared" si="9"/>
        <v>65.155699999999996</v>
      </c>
    </row>
    <row r="36" spans="1:9" x14ac:dyDescent="0.3">
      <c r="A36" t="s">
        <v>6</v>
      </c>
      <c r="B36" s="1">
        <f>B35-B33</f>
        <v>4.3896000000000015</v>
      </c>
      <c r="C36" s="1">
        <f t="shared" ref="C36:I36" si="10">C35-C33</f>
        <v>4.3896000000000015</v>
      </c>
      <c r="D36" s="1">
        <f t="shared" si="10"/>
        <v>4.3896000000000015</v>
      </c>
      <c r="E36" s="1">
        <f t="shared" si="10"/>
        <v>2.5968000000000018</v>
      </c>
      <c r="F36" s="2">
        <f t="shared" si="10"/>
        <v>38.140259999999998</v>
      </c>
      <c r="G36" s="2">
        <f t="shared" si="10"/>
        <v>6.6862500000000011</v>
      </c>
      <c r="H36" s="2">
        <f t="shared" si="10"/>
        <v>6.6862500000000011</v>
      </c>
      <c r="I36" s="2">
        <f t="shared" si="10"/>
        <v>1.4607000000000028</v>
      </c>
    </row>
    <row r="38" spans="1:9" x14ac:dyDescent="0.3">
      <c r="A38" s="8" t="s">
        <v>25</v>
      </c>
    </row>
    <row r="39" spans="1:9" x14ac:dyDescent="0.3">
      <c r="A39" s="8" t="s">
        <v>20</v>
      </c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1639_klein</vt:lpstr>
      <vt:lpstr>5009_klein</vt:lpstr>
      <vt:lpstr>596_klein</vt:lpstr>
      <vt:lpstr>1639_groß</vt:lpstr>
      <vt:lpstr>5009_groß</vt:lpstr>
      <vt:lpstr>569_groß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Rabenau</dc:creator>
  <cp:lastModifiedBy>Philip Rabenau</cp:lastModifiedBy>
  <dcterms:created xsi:type="dcterms:W3CDTF">2022-01-20T14:12:23Z</dcterms:created>
  <dcterms:modified xsi:type="dcterms:W3CDTF">2026-07-15T09:55:08Z</dcterms:modified>
</cp:coreProperties>
</file>