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postdoc\my papers\SI\meta data\"/>
    </mc:Choice>
  </mc:AlternateContent>
  <xr:revisionPtr revIDLastSave="0" documentId="13_ncr:1_{C83BAFD2-C3AA-48A4-B040-8E773AF466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a-f" sheetId="1" r:id="rId1"/>
    <sheet name="2a-h, 3a-g" sheetId="2" r:id="rId2"/>
    <sheet name="4a-d" sheetId="3" r:id="rId3"/>
    <sheet name="7a-e" sheetId="4" r:id="rId4"/>
    <sheet name="5a-f, 6a-i, energy at 11K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9" i="7" l="1"/>
  <c r="R59" i="7" s="1"/>
  <c r="P58" i="7"/>
  <c r="R58" i="7" s="1"/>
  <c r="P57" i="7"/>
  <c r="R57" i="7" s="1"/>
  <c r="P55" i="7"/>
  <c r="R55" i="7" s="1"/>
  <c r="P54" i="7"/>
  <c r="R54" i="7" s="1"/>
  <c r="P53" i="7"/>
  <c r="R53" i="7" s="1"/>
  <c r="S53" i="7" s="1"/>
  <c r="P51" i="7"/>
  <c r="R51" i="7" s="1"/>
  <c r="P50" i="7"/>
  <c r="R50" i="7" s="1"/>
  <c r="P49" i="7"/>
  <c r="R49" i="7" s="1"/>
  <c r="S49" i="7" s="1"/>
  <c r="P47" i="7"/>
  <c r="R47" i="7" s="1"/>
  <c r="P46" i="7"/>
  <c r="R46" i="7" s="1"/>
  <c r="P45" i="7"/>
  <c r="R45" i="7" s="1"/>
  <c r="P43" i="7"/>
  <c r="R43" i="7" s="1"/>
  <c r="P42" i="7"/>
  <c r="R42" i="7" s="1"/>
  <c r="P41" i="7"/>
  <c r="R41" i="7" s="1"/>
  <c r="J3" i="4"/>
  <c r="J4" i="4"/>
  <c r="J6" i="4"/>
  <c r="J7" i="4"/>
  <c r="J8" i="4"/>
  <c r="J10" i="4"/>
  <c r="J11" i="4"/>
  <c r="J12" i="4"/>
  <c r="J14" i="4"/>
  <c r="J15" i="4"/>
  <c r="J16" i="4"/>
  <c r="J18" i="4"/>
  <c r="J19" i="4"/>
  <c r="J20" i="4"/>
  <c r="J2" i="4"/>
  <c r="E66" i="2"/>
  <c r="G66" i="2" s="1"/>
  <c r="I65" i="2"/>
  <c r="I66" i="2" s="1"/>
  <c r="E65" i="2"/>
  <c r="G65" i="2" s="1"/>
  <c r="E64" i="2"/>
  <c r="G64" i="2" s="1"/>
  <c r="H64" i="2" s="1"/>
  <c r="E62" i="2"/>
  <c r="G62" i="2" s="1"/>
  <c r="I61" i="2"/>
  <c r="I62" i="2" s="1"/>
  <c r="E61" i="2"/>
  <c r="G61" i="2" s="1"/>
  <c r="E60" i="2"/>
  <c r="G60" i="2" s="1"/>
  <c r="H60" i="2" s="1"/>
  <c r="E58" i="2"/>
  <c r="G58" i="2" s="1"/>
  <c r="I57" i="2"/>
  <c r="I58" i="2" s="1"/>
  <c r="E57" i="2"/>
  <c r="G57" i="2" s="1"/>
  <c r="E56" i="2"/>
  <c r="G56" i="2" s="1"/>
  <c r="H56" i="2" s="1"/>
  <c r="E54" i="2"/>
  <c r="G54" i="2" s="1"/>
  <c r="I53" i="2"/>
  <c r="I54" i="2" s="1"/>
  <c r="E53" i="2"/>
  <c r="G53" i="2" s="1"/>
  <c r="E52" i="2"/>
  <c r="G52" i="2" s="1"/>
  <c r="H52" i="2" s="1"/>
  <c r="E50" i="2"/>
  <c r="G50" i="2" s="1"/>
  <c r="I49" i="2"/>
  <c r="I50" i="2" s="1"/>
  <c r="E49" i="2"/>
  <c r="G49" i="2" s="1"/>
  <c r="E48" i="2"/>
  <c r="G48" i="2" s="1"/>
  <c r="E46" i="2"/>
  <c r="G46" i="2" s="1"/>
  <c r="I45" i="2"/>
  <c r="I46" i="2" s="1"/>
  <c r="E45" i="2"/>
  <c r="G45" i="2" s="1"/>
  <c r="E44" i="2"/>
  <c r="G44" i="2" s="1"/>
  <c r="E42" i="2"/>
  <c r="G42" i="2" s="1"/>
  <c r="I41" i="2"/>
  <c r="I42" i="2" s="1"/>
  <c r="E41" i="2"/>
  <c r="G41" i="2" s="1"/>
  <c r="E40" i="2"/>
  <c r="G40" i="2" s="1"/>
  <c r="S43" i="7" l="1"/>
  <c r="S54" i="7"/>
  <c r="S55" i="7"/>
  <c r="S51" i="7"/>
  <c r="S50" i="7"/>
  <c r="S47" i="7"/>
  <c r="S59" i="7"/>
  <c r="S58" i="7"/>
  <c r="S42" i="7"/>
  <c r="S46" i="7"/>
  <c r="H65" i="2"/>
  <c r="H49" i="2"/>
  <c r="H53" i="2"/>
  <c r="H66" i="2"/>
  <c r="H54" i="2"/>
  <c r="H61" i="2"/>
  <c r="H62" i="2"/>
  <c r="H57" i="2"/>
  <c r="H58" i="2"/>
  <c r="H50" i="2"/>
  <c r="H45" i="2"/>
  <c r="H46" i="2"/>
  <c r="H41" i="2"/>
  <c r="H42" i="2"/>
  <c r="I11" i="4" l="1"/>
  <c r="I12" i="4" s="1"/>
  <c r="E4" i="4"/>
  <c r="G4" i="4" s="1"/>
  <c r="E17" i="3"/>
  <c r="G17" i="3" s="1"/>
  <c r="I16" i="3"/>
  <c r="I17" i="3" s="1"/>
  <c r="E16" i="3"/>
  <c r="G16" i="3" s="1"/>
  <c r="E15" i="3"/>
  <c r="G15" i="3" s="1"/>
  <c r="H15" i="3" s="1"/>
  <c r="E13" i="3"/>
  <c r="G13" i="3" s="1"/>
  <c r="I12" i="3"/>
  <c r="I13" i="3" s="1"/>
  <c r="E12" i="3"/>
  <c r="G12" i="3" s="1"/>
  <c r="E11" i="3"/>
  <c r="G11" i="3" s="1"/>
  <c r="H11" i="3" s="1"/>
  <c r="E9" i="3"/>
  <c r="G9" i="3" s="1"/>
  <c r="I8" i="3"/>
  <c r="I9" i="3" s="1"/>
  <c r="E8" i="3"/>
  <c r="G8" i="3" s="1"/>
  <c r="E7" i="3"/>
  <c r="G7" i="3" s="1"/>
  <c r="E5" i="3"/>
  <c r="G5" i="3" s="1"/>
  <c r="I4" i="3"/>
  <c r="I5" i="3" s="1"/>
  <c r="E4" i="3"/>
  <c r="G4" i="3" s="1"/>
  <c r="E3" i="3"/>
  <c r="G3" i="3" s="1"/>
  <c r="H25" i="7"/>
  <c r="H26" i="7" s="1"/>
  <c r="D26" i="7"/>
  <c r="F26" i="7" s="1"/>
  <c r="D25" i="7"/>
  <c r="F25" i="7" s="1"/>
  <c r="D24" i="7"/>
  <c r="F24" i="7" s="1"/>
  <c r="G25" i="7" l="1"/>
  <c r="G26" i="7"/>
  <c r="H4" i="3"/>
  <c r="H12" i="3"/>
  <c r="H5" i="3"/>
  <c r="H8" i="3"/>
  <c r="H7" i="3"/>
  <c r="H16" i="3"/>
  <c r="H13" i="3"/>
  <c r="H17" i="3"/>
  <c r="H9" i="3"/>
  <c r="E20" i="4"/>
  <c r="G20" i="4" s="1"/>
  <c r="I19" i="4"/>
  <c r="I20" i="4" s="1"/>
  <c r="E19" i="4"/>
  <c r="G19" i="4" s="1"/>
  <c r="E18" i="4"/>
  <c r="G18" i="4" s="1"/>
  <c r="E16" i="4"/>
  <c r="G16" i="4" s="1"/>
  <c r="H16" i="4" s="1"/>
  <c r="I15" i="4"/>
  <c r="I16" i="4" s="1"/>
  <c r="E15" i="4"/>
  <c r="G15" i="4" s="1"/>
  <c r="H15" i="4" s="1"/>
  <c r="E14" i="4"/>
  <c r="G14" i="4" s="1"/>
  <c r="G12" i="4"/>
  <c r="E12" i="4"/>
  <c r="E11" i="4"/>
  <c r="G11" i="4" s="1"/>
  <c r="E10" i="4"/>
  <c r="G10" i="4" s="1"/>
  <c r="H12" i="4" s="1"/>
  <c r="E8" i="4"/>
  <c r="G8" i="4" s="1"/>
  <c r="H8" i="4" s="1"/>
  <c r="I7" i="4"/>
  <c r="I8" i="4" s="1"/>
  <c r="E7" i="4"/>
  <c r="G7" i="4" s="1"/>
  <c r="G6" i="4"/>
  <c r="E6" i="4"/>
  <c r="H4" i="4"/>
  <c r="I3" i="4"/>
  <c r="I4" i="4" s="1"/>
  <c r="G3" i="4"/>
  <c r="E3" i="4"/>
  <c r="E2" i="4"/>
  <c r="G2" i="4" s="1"/>
  <c r="I27" i="2"/>
  <c r="I28" i="2" s="1"/>
  <c r="I31" i="2"/>
  <c r="I32" i="2" s="1"/>
  <c r="E32" i="2"/>
  <c r="G32" i="2" s="1"/>
  <c r="E31" i="2"/>
  <c r="G31" i="2" s="1"/>
  <c r="E30" i="2"/>
  <c r="G30" i="2" s="1"/>
  <c r="H30" i="2" s="1"/>
  <c r="T32" i="7"/>
  <c r="T33" i="7" s="1"/>
  <c r="D22" i="7"/>
  <c r="F22" i="7" s="1"/>
  <c r="H21" i="7"/>
  <c r="H22" i="7" s="1"/>
  <c r="D21" i="7"/>
  <c r="F21" i="7" s="1"/>
  <c r="D20" i="7"/>
  <c r="F20" i="7" s="1"/>
  <c r="H19" i="4" l="1"/>
  <c r="H7" i="4"/>
  <c r="H20" i="4"/>
  <c r="H31" i="2"/>
  <c r="H32" i="2"/>
  <c r="H11" i="4"/>
  <c r="H3" i="4"/>
  <c r="G22" i="7"/>
  <c r="G21" i="7"/>
  <c r="P37" i="7" l="1"/>
  <c r="R37" i="7" s="1"/>
  <c r="T36" i="7"/>
  <c r="T37" i="7" s="1"/>
  <c r="P36" i="7"/>
  <c r="R36" i="7" s="1"/>
  <c r="P35" i="7"/>
  <c r="R35" i="7" s="1"/>
  <c r="S35" i="7" s="1"/>
  <c r="P33" i="7"/>
  <c r="R33" i="7" s="1"/>
  <c r="P32" i="7"/>
  <c r="R32" i="7" s="1"/>
  <c r="P31" i="7"/>
  <c r="R31" i="7" s="1"/>
  <c r="P29" i="7"/>
  <c r="R29" i="7" s="1"/>
  <c r="T28" i="7"/>
  <c r="T29" i="7" s="1"/>
  <c r="P28" i="7"/>
  <c r="R28" i="7" s="1"/>
  <c r="P27" i="7"/>
  <c r="R27" i="7" s="1"/>
  <c r="P26" i="7"/>
  <c r="R26" i="7" s="1"/>
  <c r="P25" i="7"/>
  <c r="R25" i="7" s="1"/>
  <c r="T24" i="7"/>
  <c r="T25" i="7" s="1"/>
  <c r="P24" i="7"/>
  <c r="R24" i="7" s="1"/>
  <c r="P23" i="7"/>
  <c r="R23" i="7" s="1"/>
  <c r="P22" i="7"/>
  <c r="R22" i="7" s="1"/>
  <c r="P21" i="7"/>
  <c r="R21" i="7" s="1"/>
  <c r="T20" i="7"/>
  <c r="T21" i="7" s="1"/>
  <c r="P20" i="7"/>
  <c r="R20" i="7" s="1"/>
  <c r="R19" i="7"/>
  <c r="P19" i="7"/>
  <c r="P17" i="7"/>
  <c r="R17" i="7" s="1"/>
  <c r="T16" i="7"/>
  <c r="T17" i="7" s="1"/>
  <c r="P16" i="7"/>
  <c r="R16" i="7" s="1"/>
  <c r="P15" i="7"/>
  <c r="R15" i="7" s="1"/>
  <c r="S15" i="7" s="1"/>
  <c r="P13" i="7"/>
  <c r="R13" i="7" s="1"/>
  <c r="T12" i="7"/>
  <c r="T13" i="7" s="1"/>
  <c r="P12" i="7"/>
  <c r="R12" i="7" s="1"/>
  <c r="P11" i="7"/>
  <c r="R11" i="7" s="1"/>
  <c r="S11" i="7" s="1"/>
  <c r="P9" i="7"/>
  <c r="R9" i="7" s="1"/>
  <c r="T8" i="7"/>
  <c r="T9" i="7" s="1"/>
  <c r="P8" i="7"/>
  <c r="R8" i="7" s="1"/>
  <c r="P7" i="7"/>
  <c r="R7" i="7" s="1"/>
  <c r="P5" i="7"/>
  <c r="R5" i="7" s="1"/>
  <c r="T4" i="7"/>
  <c r="T5" i="7" s="1"/>
  <c r="P4" i="7"/>
  <c r="R4" i="7" s="1"/>
  <c r="P3" i="7"/>
  <c r="R3" i="7" s="1"/>
  <c r="D18" i="7"/>
  <c r="F18" i="7" s="1"/>
  <c r="H17" i="7"/>
  <c r="H18" i="7" s="1"/>
  <c r="D17" i="7"/>
  <c r="F17" i="7" s="1"/>
  <c r="D16" i="7"/>
  <c r="F16" i="7" s="1"/>
  <c r="D14" i="7"/>
  <c r="F14" i="7" s="1"/>
  <c r="H13" i="7"/>
  <c r="H14" i="7" s="1"/>
  <c r="D13" i="7"/>
  <c r="F13" i="7" s="1"/>
  <c r="D12" i="7"/>
  <c r="F12" i="7" s="1"/>
  <c r="D10" i="7"/>
  <c r="F10" i="7" s="1"/>
  <c r="H9" i="7"/>
  <c r="H10" i="7" s="1"/>
  <c r="D9" i="7"/>
  <c r="F9" i="7" s="1"/>
  <c r="D8" i="7"/>
  <c r="F8" i="7" s="1"/>
  <c r="D6" i="7"/>
  <c r="F6" i="7" s="1"/>
  <c r="H5" i="7"/>
  <c r="H6" i="7" s="1"/>
  <c r="D5" i="7"/>
  <c r="F5" i="7" s="1"/>
  <c r="D4" i="7"/>
  <c r="F4" i="7" s="1"/>
  <c r="E28" i="2"/>
  <c r="G28" i="2" s="1"/>
  <c r="E27" i="2"/>
  <c r="G27" i="2" s="1"/>
  <c r="E26" i="2"/>
  <c r="G26" i="2" s="1"/>
  <c r="H26" i="2" s="1"/>
  <c r="I23" i="2"/>
  <c r="I24" i="2" s="1"/>
  <c r="I19" i="2"/>
  <c r="I20" i="2" s="1"/>
  <c r="I15" i="2"/>
  <c r="I16" i="2" s="1"/>
  <c r="I11" i="2"/>
  <c r="I12" i="2" s="1"/>
  <c r="E24" i="2"/>
  <c r="G24" i="2" s="1"/>
  <c r="E23" i="2"/>
  <c r="G23" i="2" s="1"/>
  <c r="E22" i="2"/>
  <c r="G22" i="2" s="1"/>
  <c r="H22" i="2" s="1"/>
  <c r="E20" i="2"/>
  <c r="G20" i="2" s="1"/>
  <c r="E19" i="2"/>
  <c r="G19" i="2" s="1"/>
  <c r="E18" i="2"/>
  <c r="G18" i="2" s="1"/>
  <c r="H18" i="2" s="1"/>
  <c r="E16" i="2"/>
  <c r="G16" i="2" s="1"/>
  <c r="E15" i="2"/>
  <c r="G15" i="2" s="1"/>
  <c r="E14" i="2"/>
  <c r="G14" i="2" s="1"/>
  <c r="H14" i="2" s="1"/>
  <c r="E12" i="2"/>
  <c r="G12" i="2" s="1"/>
  <c r="E11" i="2"/>
  <c r="G11" i="2" s="1"/>
  <c r="E10" i="2"/>
  <c r="G10" i="2" s="1"/>
  <c r="H10" i="2" s="1"/>
  <c r="E8" i="2"/>
  <c r="G8" i="2" s="1"/>
  <c r="I7" i="2"/>
  <c r="I8" i="2" s="1"/>
  <c r="E7" i="2"/>
  <c r="G7" i="2" s="1"/>
  <c r="E6" i="2"/>
  <c r="G6" i="2" s="1"/>
  <c r="E4" i="2"/>
  <c r="G4" i="2" s="1"/>
  <c r="I3" i="2"/>
  <c r="I4" i="2" s="1"/>
  <c r="E3" i="2"/>
  <c r="G3" i="2" s="1"/>
  <c r="E2" i="2"/>
  <c r="G2" i="2" s="1"/>
  <c r="I17" i="1"/>
  <c r="I18" i="1" s="1"/>
  <c r="I25" i="1"/>
  <c r="I26" i="1" s="1"/>
  <c r="E26" i="1"/>
  <c r="G26" i="1" s="1"/>
  <c r="E25" i="1"/>
  <c r="G25" i="1" s="1"/>
  <c r="E24" i="1"/>
  <c r="G24" i="1" s="1"/>
  <c r="E22" i="1"/>
  <c r="G22" i="1" s="1"/>
  <c r="I21" i="1"/>
  <c r="I22" i="1" s="1"/>
  <c r="E21" i="1"/>
  <c r="G21" i="1" s="1"/>
  <c r="E20" i="1"/>
  <c r="G20" i="1" s="1"/>
  <c r="H20" i="1" s="1"/>
  <c r="E18" i="1"/>
  <c r="G18" i="1" s="1"/>
  <c r="E17" i="1"/>
  <c r="G17" i="1" s="1"/>
  <c r="E16" i="1"/>
  <c r="G16" i="1" s="1"/>
  <c r="E14" i="1"/>
  <c r="G14" i="1" s="1"/>
  <c r="I13" i="1"/>
  <c r="I14" i="1" s="1"/>
  <c r="E13" i="1"/>
  <c r="G13" i="1" s="1"/>
  <c r="E12" i="1"/>
  <c r="G12" i="1" s="1"/>
  <c r="E10" i="1"/>
  <c r="G10" i="1" s="1"/>
  <c r="I9" i="1"/>
  <c r="I10" i="1" s="1"/>
  <c r="E9" i="1"/>
  <c r="G9" i="1" s="1"/>
  <c r="E8" i="1"/>
  <c r="G8" i="1" s="1"/>
  <c r="E6" i="1"/>
  <c r="G6" i="1" s="1"/>
  <c r="H6" i="1" s="1"/>
  <c r="I5" i="1"/>
  <c r="I6" i="1" s="1"/>
  <c r="E5" i="1"/>
  <c r="G5" i="1" s="1"/>
  <c r="H5" i="1" s="1"/>
  <c r="E4" i="1"/>
  <c r="G4" i="1" s="1"/>
  <c r="H16" i="2" l="1"/>
  <c r="H4" i="2"/>
  <c r="H17" i="1"/>
  <c r="H22" i="1"/>
  <c r="H18" i="1"/>
  <c r="S17" i="7"/>
  <c r="S33" i="7"/>
  <c r="S9" i="7"/>
  <c r="S20" i="7"/>
  <c r="S21" i="7"/>
  <c r="S32" i="7"/>
  <c r="H24" i="2"/>
  <c r="H7" i="2"/>
  <c r="H8" i="2"/>
  <c r="H19" i="2"/>
  <c r="H3" i="2"/>
  <c r="H20" i="2"/>
  <c r="H28" i="2"/>
  <c r="H27" i="2"/>
  <c r="H21" i="1"/>
  <c r="S12" i="7"/>
  <c r="S5" i="7"/>
  <c r="G9" i="7"/>
  <c r="S8" i="7"/>
  <c r="S28" i="7"/>
  <c r="G10" i="7"/>
  <c r="S4" i="7"/>
  <c r="S29" i="7"/>
  <c r="G5" i="7"/>
  <c r="S13" i="7"/>
  <c r="S16" i="7"/>
  <c r="G6" i="7"/>
  <c r="G14" i="7"/>
  <c r="S24" i="7"/>
  <c r="S36" i="7"/>
  <c r="S25" i="7"/>
  <c r="S37" i="7"/>
  <c r="G17" i="7"/>
  <c r="G18" i="7"/>
  <c r="G13" i="7"/>
  <c r="H23" i="2"/>
  <c r="H15" i="2"/>
  <c r="H12" i="2"/>
  <c r="H11" i="2"/>
  <c r="H25" i="1"/>
  <c r="H26" i="1"/>
  <c r="H9" i="1"/>
  <c r="H13" i="1"/>
  <c r="H10" i="1"/>
  <c r="H14" i="1"/>
</calcChain>
</file>

<file path=xl/sharedStrings.xml><?xml version="1.0" encoding="utf-8"?>
<sst xmlns="http://schemas.openxmlformats.org/spreadsheetml/2006/main" count="222" uniqueCount="57">
  <si>
    <t>Energy (Hartree)</t>
  </si>
  <si>
    <t>energy kcal/mol</t>
  </si>
  <si>
    <t>ZPVE kcal</t>
  </si>
  <si>
    <t>energy ZPVE corrected kcal/mol</t>
  </si>
  <si>
    <t>E relative (kcal/mol)</t>
  </si>
  <si>
    <t>H E</t>
  </si>
  <si>
    <t>H Z</t>
  </si>
  <si>
    <t>H TS</t>
  </si>
  <si>
    <t>CF3 E</t>
  </si>
  <si>
    <t>CF3 Z</t>
  </si>
  <si>
    <t>CF3 TS</t>
  </si>
  <si>
    <t>Z</t>
  </si>
  <si>
    <t>TS</t>
  </si>
  <si>
    <t>E</t>
  </si>
  <si>
    <t>F E</t>
  </si>
  <si>
    <t>F Z</t>
  </si>
  <si>
    <t>F TS</t>
  </si>
  <si>
    <t>Me E</t>
  </si>
  <si>
    <t>Me Z</t>
  </si>
  <si>
    <t>NO2 E</t>
  </si>
  <si>
    <t>NO2 Z</t>
  </si>
  <si>
    <t>Me TS</t>
  </si>
  <si>
    <t>NO2 TS</t>
  </si>
  <si>
    <t xml:space="preserve"> TS</t>
  </si>
  <si>
    <t xml:space="preserve"> Z</t>
  </si>
  <si>
    <t>11K</t>
  </si>
  <si>
    <t>11k</t>
  </si>
  <si>
    <t>Cl E</t>
  </si>
  <si>
    <t>Cl Z</t>
  </si>
  <si>
    <t>Cl TS</t>
  </si>
  <si>
    <t>ortho-CF3, COOD</t>
  </si>
  <si>
    <t>ortho-Me, COOD</t>
  </si>
  <si>
    <t>ortho-H, COOD</t>
  </si>
  <si>
    <t>6a</t>
  </si>
  <si>
    <t>6b</t>
  </si>
  <si>
    <t>6c</t>
  </si>
  <si>
    <t>6e</t>
  </si>
  <si>
    <t>7a</t>
  </si>
  <si>
    <t>ortho-CF3, COOH</t>
  </si>
  <si>
    <t>ortho-H, COOH</t>
  </si>
  <si>
    <t>X=F</t>
  </si>
  <si>
    <t>X=Me</t>
  </si>
  <si>
    <t>X=H</t>
  </si>
  <si>
    <t>X=CFH2</t>
  </si>
  <si>
    <t>X=CN</t>
  </si>
  <si>
    <t>X=Cl</t>
  </si>
  <si>
    <t>X=CCH</t>
  </si>
  <si>
    <t>X=NMeAc</t>
  </si>
  <si>
    <t>ortho-Me, COOH</t>
  </si>
  <si>
    <t>ortho-iPr, COOH</t>
  </si>
  <si>
    <t>X=NO2</t>
  </si>
  <si>
    <t>X=CF3</t>
  </si>
  <si>
    <t xml:space="preserve"> E</t>
  </si>
  <si>
    <t>X=CH2F</t>
  </si>
  <si>
    <t>X=NMe2</t>
  </si>
  <si>
    <t>X=CHO</t>
  </si>
  <si>
    <t>X=Br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</si>
</sst>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rgb="FF42424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84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59"/>
  <sheetViews>
    <sheetView tabSelected="1" zoomScale="44" zoomScaleNormal="44" workbookViewId="0">
      <selection activeCell="U24" sqref="U24:V24"/>
    </sheetView>
  </sheetViews>
  <sheetFormatPr defaultRowHeight="14.5" x14ac:dyDescent="0.35"/>
  <cols>
    <col min="1" max="2" width="8.7265625" style="1"/>
    <col min="3" max="3" width="17.81640625" style="1" customWidth="1"/>
    <col min="4" max="7" width="8.7265625" style="1"/>
    <col min="8" max="8" width="19.6328125" style="1" customWidth="1"/>
    <col min="9" max="9" width="11.453125" style="1" customWidth="1"/>
    <col min="10" max="11" width="8.7265625" style="1"/>
    <col min="12" max="12" width="15.54296875" style="1" customWidth="1"/>
    <col min="13" max="13" width="13" style="1" customWidth="1"/>
    <col min="14" max="14" width="13.26953125" style="1" customWidth="1"/>
    <col min="15" max="16384" width="8.7265625" style="1"/>
  </cols>
  <sheetData>
    <row r="2" spans="2:24" x14ac:dyDescent="0.35">
      <c r="B2" s="1" t="s">
        <v>39</v>
      </c>
    </row>
    <row r="4" spans="2:24" x14ac:dyDescent="0.35">
      <c r="B4" s="1">
        <v>1001</v>
      </c>
      <c r="C4" s="1" t="s">
        <v>13</v>
      </c>
      <c r="D4" s="1">
        <v>-419.61869999999999</v>
      </c>
      <c r="E4" s="1">
        <f>627.5*D4</f>
        <v>-263310.73424999998</v>
      </c>
      <c r="F4" s="1">
        <v>72.488129999999998</v>
      </c>
      <c r="G4" s="1">
        <f>E4+F4</f>
        <v>-263238.24611999997</v>
      </c>
      <c r="H4" s="1">
        <v>0</v>
      </c>
      <c r="I4" s="1">
        <v>496.49</v>
      </c>
    </row>
    <row r="5" spans="2:24" x14ac:dyDescent="0.35">
      <c r="B5" s="1" t="s">
        <v>42</v>
      </c>
      <c r="C5" s="1" t="s">
        <v>11</v>
      </c>
      <c r="D5" s="1">
        <v>-419.62955299999999</v>
      </c>
      <c r="E5" s="1">
        <f>627.5*D5</f>
        <v>-263317.54450750002</v>
      </c>
      <c r="F5" s="1">
        <v>72.669120000000007</v>
      </c>
      <c r="G5" s="1">
        <f>E5+F5</f>
        <v>-263244.87538750004</v>
      </c>
      <c r="H5" s="1">
        <f>(G5-G4)</f>
        <v>-6.6292675000731833</v>
      </c>
      <c r="I5" s="1">
        <f>I4/219474.6</f>
        <v>2.2621752129859218E-3</v>
      </c>
    </row>
    <row r="6" spans="2:24" ht="17.5" customHeight="1" x14ac:dyDescent="0.35">
      <c r="C6" s="1" t="s">
        <v>12</v>
      </c>
      <c r="D6" s="1">
        <v>-419.60930300000001</v>
      </c>
      <c r="E6" s="1">
        <f>627.5*D6</f>
        <v>-263304.83763249998</v>
      </c>
      <c r="F6" s="1">
        <v>71.566990000000004</v>
      </c>
      <c r="G6" s="1">
        <f>E6+F6</f>
        <v>-263233.27064249996</v>
      </c>
      <c r="H6" s="1">
        <f>(G6-G4)</f>
        <v>4.9754775000037625</v>
      </c>
      <c r="I6" s="1">
        <f>D4+I5/2</f>
        <v>-419.61756891239349</v>
      </c>
    </row>
    <row r="7" spans="2:24" ht="3" customHeight="1" x14ac:dyDescent="0.35"/>
    <row r="8" spans="2:24" ht="22" customHeight="1" x14ac:dyDescent="0.35">
      <c r="B8" s="1">
        <v>1002</v>
      </c>
      <c r="C8" s="1" t="s">
        <v>13</v>
      </c>
      <c r="D8" s="1">
        <v>-518.65180299999997</v>
      </c>
      <c r="E8" s="1">
        <f>627.5*D8</f>
        <v>-325454.0063825</v>
      </c>
      <c r="F8" s="1">
        <v>67.465869999999995</v>
      </c>
      <c r="G8" s="1">
        <f>E8+F8</f>
        <v>-325386.54051249998</v>
      </c>
      <c r="H8" s="1">
        <v>0</v>
      </c>
      <c r="I8" s="1">
        <v>492.03</v>
      </c>
      <c r="L8" s="3"/>
      <c r="M8" s="4"/>
      <c r="N8" s="5"/>
      <c r="P8" s="6"/>
    </row>
    <row r="9" spans="2:24" ht="15.5" x14ac:dyDescent="0.35">
      <c r="B9" s="1" t="s">
        <v>40</v>
      </c>
      <c r="C9" s="1" t="s">
        <v>11</v>
      </c>
      <c r="D9" s="1">
        <v>-518.66328299999998</v>
      </c>
      <c r="E9" s="1">
        <f>627.5*D9</f>
        <v>-325461.21008250001</v>
      </c>
      <c r="F9" s="1">
        <v>67.662679999999995</v>
      </c>
      <c r="G9" s="1">
        <f>E9+F9</f>
        <v>-325393.5474025</v>
      </c>
      <c r="H9" s="1">
        <f>(G9-G8)</f>
        <v>-7.0068900000187568</v>
      </c>
      <c r="I9" s="1">
        <f>I8/219474.6</f>
        <v>2.2418539548540012E-3</v>
      </c>
      <c r="S9" s="3"/>
      <c r="T9" s="4"/>
      <c r="U9" s="5"/>
      <c r="V9" s="11"/>
      <c r="W9" s="11"/>
      <c r="X9" s="11"/>
    </row>
    <row r="10" spans="2:24" x14ac:dyDescent="0.35">
      <c r="C10" s="1" t="s">
        <v>12</v>
      </c>
      <c r="D10" s="1">
        <v>-518.64299500000004</v>
      </c>
      <c r="E10" s="1">
        <f>627.5*D10</f>
        <v>-325448.47936250002</v>
      </c>
      <c r="F10" s="1">
        <v>66.563019999999995</v>
      </c>
      <c r="G10" s="1">
        <f>E10+F10</f>
        <v>-325381.91634250002</v>
      </c>
      <c r="H10" s="1">
        <f>(G10-G8)</f>
        <v>4.6241699999663979</v>
      </c>
      <c r="I10" s="1">
        <f>D8+I9/2</f>
        <v>-518.65068207302249</v>
      </c>
      <c r="S10" s="3"/>
      <c r="T10" s="10"/>
      <c r="U10" s="10"/>
      <c r="V10" s="10"/>
      <c r="W10" s="10"/>
      <c r="X10" s="12"/>
    </row>
    <row r="11" spans="2:24" x14ac:dyDescent="0.35">
      <c r="S11" s="3"/>
      <c r="T11" s="10"/>
      <c r="U11" s="10"/>
      <c r="V11" s="10"/>
      <c r="W11" s="10"/>
      <c r="X11" s="12"/>
    </row>
    <row r="12" spans="2:24" x14ac:dyDescent="0.35">
      <c r="B12" s="1">
        <v>1007</v>
      </c>
      <c r="C12" s="1" t="s">
        <v>13</v>
      </c>
      <c r="D12" s="1">
        <v>-458.80427900000001</v>
      </c>
      <c r="E12" s="1">
        <f>627.5*D12</f>
        <v>-287899.68507250003</v>
      </c>
      <c r="F12" s="1">
        <v>89.770679999999999</v>
      </c>
      <c r="G12" s="1">
        <f>E12+F12</f>
        <v>-287809.91439250001</v>
      </c>
      <c r="H12" s="1">
        <v>0</v>
      </c>
      <c r="I12" s="1">
        <v>495.73</v>
      </c>
      <c r="S12" s="3"/>
      <c r="T12" s="8"/>
      <c r="U12" s="10"/>
      <c r="V12" s="10"/>
      <c r="W12" s="8"/>
      <c r="X12" s="9"/>
    </row>
    <row r="13" spans="2:24" x14ac:dyDescent="0.35">
      <c r="B13" s="1" t="s">
        <v>41</v>
      </c>
      <c r="C13" s="1" t="s">
        <v>11</v>
      </c>
      <c r="D13" s="1">
        <v>-458.81492600000001</v>
      </c>
      <c r="E13" s="1">
        <f>627.5*D13</f>
        <v>-287906.36606500001</v>
      </c>
      <c r="F13" s="1">
        <v>89.938519999999997</v>
      </c>
      <c r="G13" s="1">
        <f>E13+F13</f>
        <v>-287816.42754499998</v>
      </c>
      <c r="H13" s="1">
        <f>(G13-G12)</f>
        <v>-6.5131524999742396</v>
      </c>
      <c r="I13" s="1">
        <f>I12/219474.6</f>
        <v>2.2587123976988682E-3</v>
      </c>
      <c r="S13" s="3"/>
      <c r="T13" s="8"/>
      <c r="U13" s="10"/>
      <c r="V13" s="10"/>
      <c r="W13" s="8"/>
      <c r="X13" s="9"/>
    </row>
    <row r="14" spans="2:24" x14ac:dyDescent="0.35">
      <c r="C14" s="1" t="s">
        <v>12</v>
      </c>
      <c r="D14" s="1">
        <v>-458.79479900000001</v>
      </c>
      <c r="E14" s="1">
        <f>627.5*D14</f>
        <v>-287893.73637250002</v>
      </c>
      <c r="F14" s="1">
        <v>88.777730000000005</v>
      </c>
      <c r="G14" s="1">
        <f>E14+F14</f>
        <v>-287804.95864250005</v>
      </c>
      <c r="H14" s="1">
        <f>(G14-G12)</f>
        <v>4.9557499999646097</v>
      </c>
      <c r="I14" s="1">
        <f>D12+I13/2</f>
        <v>-458.80314964380113</v>
      </c>
      <c r="S14" s="3"/>
      <c r="T14" s="8"/>
      <c r="U14" s="10"/>
      <c r="V14" s="10"/>
      <c r="W14" s="8"/>
      <c r="X14" s="9"/>
    </row>
    <row r="15" spans="2:24" x14ac:dyDescent="0.35">
      <c r="S15" s="3"/>
      <c r="T15" s="8"/>
      <c r="U15" s="10"/>
      <c r="V15" s="10"/>
      <c r="W15" s="8"/>
      <c r="X15" s="9"/>
    </row>
    <row r="16" spans="2:24" x14ac:dyDescent="0.35">
      <c r="B16" s="1">
        <v>10011</v>
      </c>
      <c r="C16" s="1" t="s">
        <v>13</v>
      </c>
      <c r="D16" s="1">
        <v>-557.829474</v>
      </c>
      <c r="E16" s="1">
        <f>627.5*D16</f>
        <v>-350037.99493500002</v>
      </c>
      <c r="F16" s="1">
        <v>85.541409999999999</v>
      </c>
      <c r="G16" s="1">
        <f>E16+F16</f>
        <v>-349952.45352500002</v>
      </c>
      <c r="H16" s="1">
        <v>0</v>
      </c>
      <c r="I16" s="1">
        <v>500.33</v>
      </c>
      <c r="S16" s="3"/>
      <c r="T16" s="8"/>
      <c r="U16" s="10"/>
      <c r="V16" s="10"/>
      <c r="W16" s="8"/>
      <c r="X16" s="9"/>
    </row>
    <row r="17" spans="2:24" x14ac:dyDescent="0.35">
      <c r="B17" s="1" t="s">
        <v>43</v>
      </c>
      <c r="C17" s="1" t="s">
        <v>11</v>
      </c>
      <c r="D17" s="1">
        <v>-557.84061899999995</v>
      </c>
      <c r="E17" s="1">
        <f>627.5*D17</f>
        <v>-350044.98842249997</v>
      </c>
      <c r="F17" s="1">
        <v>85.722939999999994</v>
      </c>
      <c r="G17" s="1">
        <f>E17+F17</f>
        <v>-349959.26548249996</v>
      </c>
      <c r="H17" s="1">
        <f>(G17-G16)</f>
        <v>-6.8119574999436736</v>
      </c>
      <c r="I17" s="1">
        <f>I16/219474.6</f>
        <v>2.2796715428573511E-3</v>
      </c>
      <c r="S17" s="3"/>
      <c r="T17" s="8"/>
      <c r="U17" s="10"/>
      <c r="V17" s="10"/>
      <c r="W17" s="8"/>
      <c r="X17" s="9"/>
    </row>
    <row r="18" spans="2:24" x14ac:dyDescent="0.35">
      <c r="C18" s="1" t="s">
        <v>12</v>
      </c>
      <c r="D18" s="1">
        <v>-557.82032900000002</v>
      </c>
      <c r="E18" s="1">
        <f>627.5*D18</f>
        <v>-350032.25644750003</v>
      </c>
      <c r="F18" s="1">
        <v>84.621189999999999</v>
      </c>
      <c r="G18" s="1">
        <f>E18+F18</f>
        <v>-349947.63525750005</v>
      </c>
      <c r="H18" s="1">
        <f>(G18-G16)</f>
        <v>4.8182674999698065</v>
      </c>
      <c r="I18" s="1">
        <f>D16+I17/2</f>
        <v>-557.82833416422852</v>
      </c>
      <c r="S18" s="3"/>
      <c r="T18" s="8"/>
      <c r="U18" s="10"/>
      <c r="V18" s="10"/>
      <c r="W18" s="8"/>
      <c r="X18" s="9"/>
    </row>
    <row r="19" spans="2:24" ht="15.5" x14ac:dyDescent="0.35">
      <c r="M19" s="2"/>
      <c r="S19" s="3"/>
      <c r="T19" s="8"/>
      <c r="U19" s="10"/>
      <c r="V19" s="10"/>
      <c r="W19" s="8"/>
      <c r="X19" s="9"/>
    </row>
    <row r="20" spans="2:24" x14ac:dyDescent="0.35">
      <c r="B20" s="1">
        <v>10017</v>
      </c>
      <c r="C20" s="1" t="s">
        <v>13</v>
      </c>
      <c r="D20" s="1">
        <v>-511.62581799999998</v>
      </c>
      <c r="E20" s="1">
        <f>627.5*D20</f>
        <v>-321045.20079500001</v>
      </c>
      <c r="F20" s="1">
        <v>71.061920000000001</v>
      </c>
      <c r="G20" s="1">
        <f>E20+F20</f>
        <v>-320974.138875</v>
      </c>
      <c r="H20" s="1">
        <f>G20-G20</f>
        <v>0</v>
      </c>
      <c r="I20" s="1">
        <v>480.86</v>
      </c>
      <c r="S20" s="3"/>
      <c r="T20" s="8"/>
      <c r="U20" s="10"/>
      <c r="V20" s="10"/>
      <c r="W20" s="8"/>
      <c r="X20" s="9"/>
    </row>
    <row r="21" spans="2:24" ht="15.5" x14ac:dyDescent="0.35">
      <c r="B21" s="1" t="s">
        <v>44</v>
      </c>
      <c r="C21" s="1" t="s">
        <v>11</v>
      </c>
      <c r="D21" s="1">
        <v>-511.63790899999998</v>
      </c>
      <c r="E21" s="1">
        <f>627.5*D21</f>
        <v>-321052.78789749998</v>
      </c>
      <c r="F21" s="1">
        <v>71.26379</v>
      </c>
      <c r="G21" s="1">
        <f>E21+F21</f>
        <v>-320981.52410749998</v>
      </c>
      <c r="H21" s="1">
        <f>(G21-G20)</f>
        <v>-7.3852324999752454</v>
      </c>
      <c r="I21" s="1">
        <f>I20/219474.6</f>
        <v>2.1909596828061195E-3</v>
      </c>
      <c r="S21" s="3"/>
      <c r="T21" s="5"/>
      <c r="U21" s="10"/>
      <c r="V21" s="10"/>
      <c r="W21" s="8"/>
      <c r="X21" s="9"/>
    </row>
    <row r="22" spans="2:24" x14ac:dyDescent="0.35">
      <c r="C22" s="1" t="s">
        <v>12</v>
      </c>
      <c r="D22" s="1">
        <v>-511.61723000000001</v>
      </c>
      <c r="E22" s="1">
        <f>627.5*D22</f>
        <v>-321039.81182499998</v>
      </c>
      <c r="F22" s="1">
        <v>70.146979999999999</v>
      </c>
      <c r="G22" s="1">
        <f>E22+F22</f>
        <v>-320969.66484499996</v>
      </c>
      <c r="H22" s="1">
        <f>(G22-G20)</f>
        <v>4.474030000041239</v>
      </c>
      <c r="I22" s="1">
        <f>D20+I21/2</f>
        <v>-511.62472252015857</v>
      </c>
      <c r="S22" s="3"/>
      <c r="T22" s="8"/>
      <c r="U22" s="10"/>
      <c r="V22" s="10"/>
      <c r="W22" s="8"/>
      <c r="X22" s="9"/>
    </row>
    <row r="23" spans="2:24" x14ac:dyDescent="0.35">
      <c r="S23" s="3"/>
      <c r="T23" s="8"/>
      <c r="U23" s="10"/>
      <c r="V23" s="10"/>
      <c r="W23" s="8"/>
      <c r="X23" s="9"/>
    </row>
    <row r="24" spans="2:24" x14ac:dyDescent="0.35">
      <c r="B24" s="1">
        <v>1010</v>
      </c>
      <c r="C24" s="1" t="s">
        <v>13</v>
      </c>
      <c r="D24" s="1">
        <v>-878.67097200000001</v>
      </c>
      <c r="E24" s="1">
        <f>627.5*D24</f>
        <v>-551366.03492999997</v>
      </c>
      <c r="F24" s="1">
        <v>66.431430000000006</v>
      </c>
      <c r="G24" s="1">
        <f>E24+F24</f>
        <v>-551299.60349999997</v>
      </c>
      <c r="H24" s="1">
        <v>0</v>
      </c>
      <c r="I24" s="1">
        <v>485.18</v>
      </c>
      <c r="S24" s="3"/>
      <c r="T24" s="8"/>
      <c r="U24" s="10"/>
      <c r="V24" s="10"/>
      <c r="W24" s="8"/>
      <c r="X24" s="9"/>
    </row>
    <row r="25" spans="2:24" x14ac:dyDescent="0.35">
      <c r="B25" s="1" t="s">
        <v>45</v>
      </c>
      <c r="C25" s="1" t="s">
        <v>11</v>
      </c>
      <c r="D25" s="1">
        <v>-878.68250699999999</v>
      </c>
      <c r="E25" s="1">
        <f>627.5*D25</f>
        <v>-551373.27314249997</v>
      </c>
      <c r="F25" s="1">
        <v>66.625450000000001</v>
      </c>
      <c r="G25" s="1">
        <f>E25+F25</f>
        <v>-551306.64769249992</v>
      </c>
      <c r="H25" s="1">
        <f>(G25-G24)</f>
        <v>-7.0441924999468029</v>
      </c>
      <c r="I25" s="1">
        <f>I24/219474.6</f>
        <v>2.2106430539114777E-3</v>
      </c>
      <c r="S25" s="3"/>
      <c r="T25" s="8"/>
      <c r="U25" s="10"/>
      <c r="V25" s="10"/>
      <c r="W25" s="8"/>
      <c r="X25" s="9"/>
    </row>
    <row r="26" spans="2:24" x14ac:dyDescent="0.35">
      <c r="C26" s="1" t="s">
        <v>12</v>
      </c>
      <c r="D26" s="1">
        <v>-878.66214400000001</v>
      </c>
      <c r="E26" s="1">
        <f>627.5*D26</f>
        <v>-551360.49536000006</v>
      </c>
      <c r="F26" s="1">
        <v>65.521780000000007</v>
      </c>
      <c r="G26" s="1">
        <f>E26+F26</f>
        <v>-551294.97358000011</v>
      </c>
      <c r="H26" s="1">
        <f>(G26-G24)</f>
        <v>4.6299199998611584</v>
      </c>
      <c r="I26" s="1">
        <f>D24+I25/2</f>
        <v>-878.669866678473</v>
      </c>
      <c r="S26" s="3"/>
      <c r="T26" s="8"/>
      <c r="U26" s="10"/>
      <c r="V26" s="10"/>
      <c r="W26" s="8"/>
      <c r="X26" s="9"/>
    </row>
    <row r="27" spans="2:24" x14ac:dyDescent="0.35">
      <c r="S27" s="3"/>
      <c r="T27" s="8"/>
      <c r="U27" s="10"/>
      <c r="V27" s="10"/>
      <c r="W27" s="8"/>
      <c r="X27" s="9"/>
    </row>
    <row r="28" spans="2:24" x14ac:dyDescent="0.35">
      <c r="S28" s="3"/>
      <c r="T28" s="8"/>
      <c r="U28" s="10"/>
      <c r="V28" s="10"/>
      <c r="W28" s="8"/>
      <c r="X28" s="9"/>
    </row>
    <row r="29" spans="2:24" x14ac:dyDescent="0.35">
      <c r="S29" s="3"/>
      <c r="T29" s="8"/>
      <c r="U29" s="10"/>
      <c r="V29" s="10"/>
      <c r="W29" s="8"/>
      <c r="X29" s="9"/>
    </row>
    <row r="30" spans="2:24" x14ac:dyDescent="0.35">
      <c r="S30" s="3"/>
      <c r="T30" s="8"/>
      <c r="U30" s="10"/>
      <c r="V30" s="10"/>
      <c r="W30" s="8"/>
      <c r="X30" s="9"/>
    </row>
    <row r="31" spans="2:24" x14ac:dyDescent="0.35">
      <c r="S31" s="3"/>
      <c r="T31" s="8"/>
      <c r="U31" s="10"/>
      <c r="V31" s="10"/>
      <c r="W31" s="8"/>
      <c r="X31" s="9"/>
    </row>
    <row r="32" spans="2:24" x14ac:dyDescent="0.35">
      <c r="S32" s="3"/>
      <c r="T32" s="8"/>
      <c r="U32" s="10"/>
      <c r="V32" s="10"/>
      <c r="W32" s="8"/>
      <c r="X32" s="9"/>
    </row>
    <row r="33" spans="3:24" x14ac:dyDescent="0.35">
      <c r="S33" s="3"/>
      <c r="T33" s="8"/>
      <c r="U33" s="10"/>
      <c r="V33" s="10"/>
      <c r="W33" s="8"/>
      <c r="X33" s="9"/>
    </row>
    <row r="34" spans="3:24" x14ac:dyDescent="0.35">
      <c r="S34" s="3"/>
      <c r="T34" s="8"/>
      <c r="U34" s="10"/>
      <c r="V34" s="10"/>
      <c r="W34" s="8"/>
      <c r="X34" s="9"/>
    </row>
    <row r="35" spans="3:24" x14ac:dyDescent="0.35">
      <c r="S35" s="3"/>
      <c r="T35" s="8"/>
      <c r="U35" s="10"/>
      <c r="V35" s="10"/>
      <c r="W35" s="8"/>
      <c r="X35" s="9"/>
    </row>
    <row r="38" spans="3:24" ht="15.5" x14ac:dyDescent="0.35">
      <c r="S38" s="3"/>
      <c r="T38" s="4"/>
      <c r="U38" s="5"/>
      <c r="W38" s="6"/>
    </row>
    <row r="40" spans="3:24" ht="15.5" x14ac:dyDescent="0.35">
      <c r="C40" s="3"/>
      <c r="D40" s="4"/>
      <c r="E40" s="5"/>
      <c r="G40" s="6"/>
    </row>
    <row r="49" spans="9:20" ht="15.5" x14ac:dyDescent="0.35">
      <c r="T49" s="2"/>
    </row>
    <row r="59" spans="9:20" ht="15.5" x14ac:dyDescent="0.35">
      <c r="I59" s="3"/>
      <c r="J59" s="4"/>
      <c r="K59" s="5"/>
      <c r="L59" s="6"/>
    </row>
  </sheetData>
  <mergeCells count="29">
    <mergeCell ref="U31:V31"/>
    <mergeCell ref="U32:V32"/>
    <mergeCell ref="U33:V33"/>
    <mergeCell ref="U34:V34"/>
    <mergeCell ref="U35:V35"/>
    <mergeCell ref="U30:V30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18:V18"/>
    <mergeCell ref="V9:X9"/>
    <mergeCell ref="T10:T11"/>
    <mergeCell ref="U10:V11"/>
    <mergeCell ref="W10:W11"/>
    <mergeCell ref="X10:X11"/>
    <mergeCell ref="U12:V12"/>
    <mergeCell ref="U13:V13"/>
    <mergeCell ref="U14:V14"/>
    <mergeCell ref="U15:V15"/>
    <mergeCell ref="U16:V16"/>
    <mergeCell ref="U17:V17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E62B-48E5-477E-9B5B-366C30013917}">
  <dimension ref="B1:S66"/>
  <sheetViews>
    <sheetView topLeftCell="A30" zoomScale="45" zoomScaleNormal="45" workbookViewId="0">
      <selection activeCell="O29" sqref="O29"/>
    </sheetView>
  </sheetViews>
  <sheetFormatPr defaultRowHeight="14.5" x14ac:dyDescent="0.35"/>
  <cols>
    <col min="1" max="3" width="8.7265625" style="1"/>
    <col min="4" max="4" width="15.08984375" style="1" customWidth="1"/>
    <col min="5" max="8" width="8.7265625" style="1"/>
    <col min="9" max="9" width="15.54296875" style="1" customWidth="1"/>
    <col min="10" max="11" width="8.7265625" style="1"/>
    <col min="12" max="12" width="13.26953125" style="1" customWidth="1"/>
    <col min="13" max="16384" width="8.7265625" style="1"/>
  </cols>
  <sheetData>
    <row r="1" spans="2:18" x14ac:dyDescent="0.35">
      <c r="B1" s="1" t="s">
        <v>48</v>
      </c>
    </row>
    <row r="2" spans="2:18" x14ac:dyDescent="0.35">
      <c r="B2" s="1">
        <v>2001</v>
      </c>
      <c r="C2" s="1" t="s">
        <v>13</v>
      </c>
      <c r="D2" s="1">
        <v>-497.98596199999997</v>
      </c>
      <c r="E2" s="1">
        <f>627.5*D2</f>
        <v>-312486.19115500001</v>
      </c>
      <c r="F2" s="1">
        <v>107.31413999999999</v>
      </c>
      <c r="G2" s="1">
        <f>E2+F2</f>
        <v>-312378.87701500003</v>
      </c>
      <c r="H2" s="1">
        <v>0</v>
      </c>
      <c r="I2" s="1">
        <v>540.63</v>
      </c>
    </row>
    <row r="3" spans="2:18" x14ac:dyDescent="0.35">
      <c r="B3" s="1" t="s">
        <v>42</v>
      </c>
      <c r="C3" s="1" t="s">
        <v>11</v>
      </c>
      <c r="D3" s="1">
        <v>-497.99303099999997</v>
      </c>
      <c r="E3" s="1">
        <f>627.5*D3</f>
        <v>-312490.62695249997</v>
      </c>
      <c r="F3" s="1">
        <v>107.62745</v>
      </c>
      <c r="G3" s="1">
        <f>E3+F3</f>
        <v>-312382.99950249994</v>
      </c>
      <c r="H3" s="1">
        <f>(G3-G2)</f>
        <v>-4.1224874999024905</v>
      </c>
      <c r="I3" s="1">
        <f>I2/219474.6</f>
        <v>2.4632918797892786E-3</v>
      </c>
    </row>
    <row r="4" spans="2:18" x14ac:dyDescent="0.35">
      <c r="C4" s="1" t="s">
        <v>12</v>
      </c>
      <c r="D4" s="1">
        <v>-497.97226899999998</v>
      </c>
      <c r="E4" s="1">
        <f>627.5*D4</f>
        <v>-312477.59879750002</v>
      </c>
      <c r="F4" s="1">
        <v>106.51938</v>
      </c>
      <c r="G4" s="1">
        <f>E4+F4</f>
        <v>-312371.0794175</v>
      </c>
      <c r="H4" s="1">
        <f>(G4-G2)</f>
        <v>7.7975975000299513</v>
      </c>
      <c r="I4" s="1">
        <f>D2+I3/2</f>
        <v>-497.9847303540601</v>
      </c>
    </row>
    <row r="5" spans="2:18" ht="21" x14ac:dyDescent="0.5">
      <c r="R5" s="7"/>
    </row>
    <row r="6" spans="2:18" x14ac:dyDescent="0.35">
      <c r="B6" s="1">
        <v>2002</v>
      </c>
      <c r="C6" s="1" t="s">
        <v>13</v>
      </c>
      <c r="D6" s="1">
        <v>-597.01949400000001</v>
      </c>
      <c r="E6" s="1">
        <f>627.5*D6</f>
        <v>-374629.73248499999</v>
      </c>
      <c r="F6" s="1">
        <v>102.35498</v>
      </c>
      <c r="G6" s="1">
        <f>E6+F6</f>
        <v>-374527.37750499998</v>
      </c>
      <c r="H6" s="1">
        <v>0</v>
      </c>
      <c r="I6" s="1">
        <v>547.70000000000005</v>
      </c>
    </row>
    <row r="7" spans="2:18" x14ac:dyDescent="0.35">
      <c r="B7" s="1" t="s">
        <v>40</v>
      </c>
      <c r="C7" s="1" t="s">
        <v>11</v>
      </c>
      <c r="D7" s="1">
        <v>-597.02705400000002</v>
      </c>
      <c r="E7" s="1">
        <f>627.5*D7</f>
        <v>-374634.47638499999</v>
      </c>
      <c r="F7" s="1">
        <v>102.70238000000001</v>
      </c>
      <c r="G7" s="1">
        <f>E7+F7</f>
        <v>-374531.77400500001</v>
      </c>
      <c r="H7" s="1">
        <f>(G7-G6)</f>
        <v>-4.396500000031665</v>
      </c>
      <c r="I7" s="1">
        <f>I6/219474.6</f>
        <v>2.4955051746306865E-3</v>
      </c>
    </row>
    <row r="8" spans="2:18" x14ac:dyDescent="0.35">
      <c r="C8" s="1" t="s">
        <v>12</v>
      </c>
      <c r="D8" s="1">
        <v>-597.00629300000003</v>
      </c>
      <c r="E8" s="1">
        <f>627.5*D8</f>
        <v>-374621.44885750004</v>
      </c>
      <c r="F8" s="1">
        <v>101.58179</v>
      </c>
      <c r="G8" s="1">
        <f>E8+F8</f>
        <v>-374519.86706750002</v>
      </c>
      <c r="H8" s="1">
        <f>(G8-G6)</f>
        <v>7.5104374999646097</v>
      </c>
      <c r="I8" s="1">
        <f>D6+I7/2</f>
        <v>-597.01824624741266</v>
      </c>
    </row>
    <row r="10" spans="2:18" x14ac:dyDescent="0.35">
      <c r="B10" s="1">
        <v>2007</v>
      </c>
      <c r="C10" s="1" t="s">
        <v>13</v>
      </c>
      <c r="D10" s="1">
        <v>-537.17138999999997</v>
      </c>
      <c r="E10" s="1">
        <f>627.5*D10</f>
        <v>-337075.04722499999</v>
      </c>
      <c r="F10" s="1">
        <v>124.60916</v>
      </c>
      <c r="G10" s="1">
        <f>E10+F10</f>
        <v>-336950.43806499999</v>
      </c>
      <c r="H10" s="1">
        <f>G10-G10</f>
        <v>0</v>
      </c>
      <c r="I10" s="1">
        <v>544.66</v>
      </c>
    </row>
    <row r="11" spans="2:18" x14ac:dyDescent="0.35">
      <c r="B11" s="1" t="s">
        <v>41</v>
      </c>
      <c r="C11" s="1" t="s">
        <v>11</v>
      </c>
      <c r="D11" s="1">
        <v>-537.17845899999998</v>
      </c>
      <c r="E11" s="1">
        <f>627.5*D11</f>
        <v>-337079.4830225</v>
      </c>
      <c r="F11" s="1">
        <v>124.94463</v>
      </c>
      <c r="G11" s="1">
        <f>E11+F11</f>
        <v>-336954.53839250002</v>
      </c>
      <c r="H11" s="1">
        <f>(G11-G10)</f>
        <v>-4.1003275000257418</v>
      </c>
      <c r="I11" s="1">
        <f>I10/219474.6</f>
        <v>2.481653913482471E-3</v>
      </c>
    </row>
    <row r="12" spans="2:18" x14ac:dyDescent="0.35">
      <c r="C12" s="1" t="s">
        <v>12</v>
      </c>
      <c r="D12" s="1">
        <v>-537.15777400000002</v>
      </c>
      <c r="E12" s="1">
        <f>627.5*D12</f>
        <v>-337066.50318500004</v>
      </c>
      <c r="F12" s="1">
        <v>123.8265</v>
      </c>
      <c r="G12" s="1">
        <f>E12+F12</f>
        <v>-336942.67668500001</v>
      </c>
      <c r="H12" s="1">
        <f>(G12-G10)</f>
        <v>7.7613799999817275</v>
      </c>
      <c r="I12" s="1">
        <f>D10+I11/2</f>
        <v>-537.17014917304323</v>
      </c>
    </row>
    <row r="13" spans="2:18" ht="15.5" x14ac:dyDescent="0.35">
      <c r="P13" s="2"/>
    </row>
    <row r="14" spans="2:18" x14ac:dyDescent="0.35">
      <c r="B14" s="1">
        <v>2008</v>
      </c>
      <c r="C14" s="1" t="s">
        <v>13</v>
      </c>
      <c r="D14" s="1">
        <v>-702.01345700000002</v>
      </c>
      <c r="E14" s="1">
        <f>627.5*D14</f>
        <v>-440513.44426750002</v>
      </c>
      <c r="F14" s="1">
        <v>108.98012</v>
      </c>
      <c r="G14" s="1">
        <f>E14+F14</f>
        <v>-440404.4641475</v>
      </c>
      <c r="H14" s="1">
        <f>G14-G14</f>
        <v>0</v>
      </c>
      <c r="I14" s="1">
        <v>532.41999999999996</v>
      </c>
    </row>
    <row r="15" spans="2:18" x14ac:dyDescent="0.35">
      <c r="B15" s="1" t="s">
        <v>50</v>
      </c>
      <c r="C15" s="1" t="s">
        <v>11</v>
      </c>
      <c r="D15" s="1">
        <v>-702.02139699999998</v>
      </c>
      <c r="E15" s="1">
        <f>627.5*D15</f>
        <v>-440518.42661749996</v>
      </c>
      <c r="F15" s="1">
        <v>109.32816</v>
      </c>
      <c r="G15" s="1">
        <f>E15+F15</f>
        <v>-440409.09845749999</v>
      </c>
      <c r="H15" s="1">
        <f>(G15-G14)</f>
        <v>-4.6343099999940023</v>
      </c>
      <c r="I15" s="1">
        <f>I14/219474.6</f>
        <v>2.42588436201729E-3</v>
      </c>
    </row>
    <row r="16" spans="2:18" x14ac:dyDescent="0.35">
      <c r="C16" s="1" t="s">
        <v>12</v>
      </c>
      <c r="D16" s="1">
        <v>-702.00037899999995</v>
      </c>
      <c r="E16" s="1">
        <f>627.5*D16</f>
        <v>-440505.2378225</v>
      </c>
      <c r="F16" s="1">
        <v>108.18094000000001</v>
      </c>
      <c r="G16" s="1">
        <f>E16+F16</f>
        <v>-440397.05688250001</v>
      </c>
      <c r="H16" s="1">
        <f>(G16-G14)</f>
        <v>7.4072649999870919</v>
      </c>
      <c r="I16" s="1">
        <f>D14+I15/2</f>
        <v>-702.01224405781898</v>
      </c>
    </row>
    <row r="18" spans="2:19" x14ac:dyDescent="0.35">
      <c r="B18" s="1">
        <v>2010</v>
      </c>
      <c r="C18" s="1" t="s">
        <v>13</v>
      </c>
      <c r="D18" s="1">
        <v>-957.039175</v>
      </c>
      <c r="E18" s="1">
        <f>627.5*D18</f>
        <v>-600542.08231249999</v>
      </c>
      <c r="F18" s="1">
        <v>101.30461</v>
      </c>
      <c r="G18" s="1">
        <f>E18+F18</f>
        <v>-600440.7777025</v>
      </c>
      <c r="H18" s="1">
        <f>G18-G18</f>
        <v>0</v>
      </c>
      <c r="I18" s="1">
        <v>541.24</v>
      </c>
    </row>
    <row r="19" spans="2:19" x14ac:dyDescent="0.35">
      <c r="B19" s="1" t="s">
        <v>45</v>
      </c>
      <c r="C19" s="1" t="s">
        <v>11</v>
      </c>
      <c r="D19" s="1">
        <v>-957.04677700000002</v>
      </c>
      <c r="E19" s="1">
        <f>627.5*D19</f>
        <v>-600546.85256749997</v>
      </c>
      <c r="F19" s="1">
        <v>101.64570000000001</v>
      </c>
      <c r="G19" s="1">
        <f>E19+F19</f>
        <v>-600445.20686749998</v>
      </c>
      <c r="H19" s="1">
        <f>(G19-G18)</f>
        <v>-4.4291649999795482</v>
      </c>
      <c r="I19" s="1">
        <f>I18/219474.6</f>
        <v>2.4660712446907297E-3</v>
      </c>
    </row>
    <row r="20" spans="2:19" x14ac:dyDescent="0.35">
      <c r="C20" s="1" t="s">
        <v>12</v>
      </c>
      <c r="D20" s="1">
        <v>-957.02598399999999</v>
      </c>
      <c r="E20" s="1">
        <f>627.5*D20</f>
        <v>-600533.80495999998</v>
      </c>
      <c r="F20" s="1">
        <v>100.52486</v>
      </c>
      <c r="G20" s="1">
        <f>E20+F20</f>
        <v>-600433.28009999997</v>
      </c>
      <c r="H20" s="1">
        <f>(G20-G18)</f>
        <v>7.4976025000214577</v>
      </c>
      <c r="I20" s="1">
        <f>D18+I19/2</f>
        <v>-957.03794196437764</v>
      </c>
    </row>
    <row r="22" spans="2:19" x14ac:dyDescent="0.35">
      <c r="B22" s="1">
        <v>2018</v>
      </c>
      <c r="C22" s="1" t="s">
        <v>13</v>
      </c>
      <c r="D22" s="1">
        <v>-573.90905999999995</v>
      </c>
      <c r="E22" s="1">
        <f>627.5*D22</f>
        <v>-360127.93514999998</v>
      </c>
      <c r="F22" s="1">
        <v>112.34863</v>
      </c>
      <c r="G22" s="1">
        <f>E22+F22</f>
        <v>-360015.58651999995</v>
      </c>
      <c r="H22" s="1">
        <f>G22-G22</f>
        <v>0</v>
      </c>
      <c r="I22" s="1">
        <v>544.38</v>
      </c>
    </row>
    <row r="23" spans="2:19" x14ac:dyDescent="0.35">
      <c r="B23" s="1" t="s">
        <v>46</v>
      </c>
      <c r="C23" s="1" t="s">
        <v>11</v>
      </c>
      <c r="D23" s="1">
        <v>-573.91644099999996</v>
      </c>
      <c r="E23" s="1">
        <f>627.5*D23</f>
        <v>-360132.5667275</v>
      </c>
      <c r="F23" s="1">
        <v>112.67157</v>
      </c>
      <c r="G23" s="1">
        <f>E23+F23</f>
        <v>-360019.8951575</v>
      </c>
      <c r="H23" s="1">
        <f>(G23-G22)</f>
        <v>-4.3086375000420958</v>
      </c>
      <c r="I23" s="1">
        <f>I22/219474.6</f>
        <v>2.4803781394293462E-3</v>
      </c>
    </row>
    <row r="24" spans="2:19" x14ac:dyDescent="0.35">
      <c r="C24" s="1" t="s">
        <v>12</v>
      </c>
      <c r="D24" s="1">
        <v>-573.89567999999997</v>
      </c>
      <c r="E24" s="1">
        <f>627.5*D24</f>
        <v>-360119.5392</v>
      </c>
      <c r="F24" s="1">
        <v>111.55277</v>
      </c>
      <c r="G24" s="1">
        <f>E24+F24</f>
        <v>-360007.98642999999</v>
      </c>
      <c r="H24" s="1">
        <f>(G24-G22)</f>
        <v>7.6000899999635294</v>
      </c>
      <c r="I24" s="1">
        <f>D22+I23/2</f>
        <v>-573.90781981093028</v>
      </c>
    </row>
    <row r="26" spans="2:19" x14ac:dyDescent="0.35">
      <c r="B26" s="1">
        <v>2017</v>
      </c>
      <c r="C26" s="1" t="s">
        <v>13</v>
      </c>
      <c r="D26" s="1">
        <v>-589.99504899999999</v>
      </c>
      <c r="E26" s="1">
        <f>627.5*D26</f>
        <v>-370221.8932475</v>
      </c>
      <c r="F26" s="1">
        <v>105.92395</v>
      </c>
      <c r="G26" s="1">
        <f>E26+F26</f>
        <v>-370115.96929749998</v>
      </c>
      <c r="H26" s="1">
        <f>G26-G26</f>
        <v>0</v>
      </c>
      <c r="I26" s="1">
        <v>519.59</v>
      </c>
    </row>
    <row r="27" spans="2:19" x14ac:dyDescent="0.35">
      <c r="B27" s="1" t="s">
        <v>44</v>
      </c>
      <c r="C27" s="1" t="s">
        <v>11</v>
      </c>
      <c r="D27" s="1">
        <v>-590.002973</v>
      </c>
      <c r="E27" s="1">
        <f>627.5*D27</f>
        <v>-370226.86555749999</v>
      </c>
      <c r="F27" s="1">
        <v>106.27546</v>
      </c>
      <c r="G27" s="1">
        <f>E27+F27</f>
        <v>-370120.59009750001</v>
      </c>
      <c r="H27" s="1">
        <f>(G27-G26)</f>
        <v>-4.6208000000333413</v>
      </c>
      <c r="I27" s="1">
        <f>I26/219474.6</f>
        <v>2.3674265723687389E-3</v>
      </c>
    </row>
    <row r="28" spans="2:19" x14ac:dyDescent="0.35">
      <c r="C28" s="1" t="s">
        <v>12</v>
      </c>
      <c r="D28" s="1">
        <v>-589.98198500000001</v>
      </c>
      <c r="E28" s="1">
        <f>627.5*D28</f>
        <v>-370213.6955875</v>
      </c>
      <c r="F28" s="1">
        <v>105.14060000000001</v>
      </c>
      <c r="G28" s="1">
        <f>E28+F28</f>
        <v>-370108.55498750001</v>
      </c>
      <c r="H28" s="1">
        <f>(G28-G26)</f>
        <v>7.4143099999637343</v>
      </c>
      <c r="I28" s="1">
        <f>D26+I27/2</f>
        <v>-589.9938652867138</v>
      </c>
    </row>
    <row r="29" spans="2:19" ht="21" x14ac:dyDescent="0.5">
      <c r="S29" s="7"/>
    </row>
    <row r="30" spans="2:19" x14ac:dyDescent="0.35">
      <c r="B30" s="1">
        <v>2032</v>
      </c>
      <c r="C30" s="1" t="s">
        <v>13</v>
      </c>
      <c r="D30" s="1">
        <v>-744.60398799999996</v>
      </c>
      <c r="E30" s="1">
        <f>627.5*D30</f>
        <v>-467239.00246999995</v>
      </c>
      <c r="F30" s="1">
        <v>159.06974</v>
      </c>
      <c r="G30" s="1">
        <f>E30+F30</f>
        <v>-467079.93272999994</v>
      </c>
      <c r="H30" s="1">
        <f>G30-G30</f>
        <v>0</v>
      </c>
      <c r="I30" s="1">
        <v>544.4</v>
      </c>
    </row>
    <row r="31" spans="2:19" x14ac:dyDescent="0.35">
      <c r="B31" s="1" t="s">
        <v>47</v>
      </c>
      <c r="C31" s="1" t="s">
        <v>11</v>
      </c>
      <c r="D31" s="1">
        <v>-744.61164799999995</v>
      </c>
      <c r="E31" s="1">
        <f>627.5*D31</f>
        <v>-467243.80911999999</v>
      </c>
      <c r="F31" s="1">
        <v>159.39568</v>
      </c>
      <c r="G31" s="1">
        <f>E31+F31</f>
        <v>-467084.41343999997</v>
      </c>
      <c r="H31" s="1">
        <f>(G31-G30)</f>
        <v>-4.480710000032559</v>
      </c>
      <c r="I31" s="1">
        <f>I30/219474.6</f>
        <v>2.4804692661474265E-3</v>
      </c>
    </row>
    <row r="32" spans="2:19" x14ac:dyDescent="0.35">
      <c r="C32" s="1" t="s">
        <v>12</v>
      </c>
      <c r="D32" s="1">
        <v>-744.59072500000002</v>
      </c>
      <c r="E32" s="1">
        <f>627.5*D32</f>
        <v>-467230.67993750004</v>
      </c>
      <c r="F32" s="1">
        <v>158.28758999999999</v>
      </c>
      <c r="G32" s="1">
        <f>E32+F32</f>
        <v>-467072.39234750002</v>
      </c>
      <c r="H32" s="1">
        <f>(G32-G30)</f>
        <v>7.5403824999229982</v>
      </c>
      <c r="I32" s="1">
        <f>D30+I31/2</f>
        <v>-744.60274776536687</v>
      </c>
    </row>
    <row r="39" spans="2:9" x14ac:dyDescent="0.35">
      <c r="B39" s="1" t="s">
        <v>49</v>
      </c>
    </row>
    <row r="40" spans="2:9" x14ac:dyDescent="0.35">
      <c r="B40" s="1">
        <v>4001</v>
      </c>
      <c r="C40" s="1" t="s">
        <v>5</v>
      </c>
      <c r="D40" s="1">
        <v>-654.71668699999998</v>
      </c>
      <c r="E40" s="1">
        <f t="shared" ref="E40:E46" si="0">627.5*D40</f>
        <v>-410834.72109249997</v>
      </c>
      <c r="F40" s="1">
        <v>179.42079000000001</v>
      </c>
      <c r="G40" s="1">
        <f>E40+F40</f>
        <v>-410655.30030249996</v>
      </c>
      <c r="H40" s="1">
        <v>0</v>
      </c>
      <c r="I40" s="1">
        <v>559.42999999999995</v>
      </c>
    </row>
    <row r="41" spans="2:9" x14ac:dyDescent="0.35">
      <c r="B41" s="1" t="s">
        <v>42</v>
      </c>
      <c r="C41" s="1" t="s">
        <v>6</v>
      </c>
      <c r="D41" s="1">
        <v>-654.72249699999998</v>
      </c>
      <c r="E41" s="1">
        <f t="shared" si="0"/>
        <v>-410838.36686750001</v>
      </c>
      <c r="F41" s="1">
        <v>179.32390000000001</v>
      </c>
      <c r="G41" s="1">
        <f>E41+F41</f>
        <v>-410659.04296749999</v>
      </c>
      <c r="H41" s="1">
        <f>(G41-G40)</f>
        <v>-3.7426650000270456</v>
      </c>
      <c r="I41" s="1">
        <f>I40/219474.6</f>
        <v>2.5489509947848178E-3</v>
      </c>
    </row>
    <row r="42" spans="2:9" x14ac:dyDescent="0.35">
      <c r="C42" s="1" t="s">
        <v>7</v>
      </c>
      <c r="D42" s="1">
        <v>-654.70149000000004</v>
      </c>
      <c r="E42" s="1">
        <f t="shared" si="0"/>
        <v>-410825.18497500004</v>
      </c>
      <c r="F42" s="1">
        <v>178.24224000000001</v>
      </c>
      <c r="G42" s="1">
        <f>E42+F42</f>
        <v>-410646.94273500005</v>
      </c>
      <c r="H42" s="1">
        <f>(G42-G40)</f>
        <v>8.3575674999156035</v>
      </c>
      <c r="I42" s="1">
        <f>D40+I41/2</f>
        <v>-654.71541252450254</v>
      </c>
    </row>
    <row r="44" spans="2:9" x14ac:dyDescent="0.35">
      <c r="B44" s="1">
        <v>4002</v>
      </c>
      <c r="C44" s="1" t="s">
        <v>14</v>
      </c>
      <c r="D44" s="1">
        <v>-753.75073099999997</v>
      </c>
      <c r="E44" s="1">
        <f t="shared" si="0"/>
        <v>-472978.58370249998</v>
      </c>
      <c r="F44" s="1">
        <v>174.43982</v>
      </c>
      <c r="G44" s="1">
        <f>E44+F44</f>
        <v>-472804.14388249995</v>
      </c>
      <c r="H44" s="1">
        <v>0</v>
      </c>
      <c r="I44" s="1">
        <v>557.65</v>
      </c>
    </row>
    <row r="45" spans="2:9" x14ac:dyDescent="0.35">
      <c r="B45" s="1" t="s">
        <v>40</v>
      </c>
      <c r="C45" s="1" t="s">
        <v>15</v>
      </c>
      <c r="D45" s="1">
        <v>-753.75674800000002</v>
      </c>
      <c r="E45" s="1">
        <f t="shared" si="0"/>
        <v>-472982.35937000002</v>
      </c>
      <c r="F45" s="1">
        <v>174.34992</v>
      </c>
      <c r="G45" s="1">
        <f>E45+F45</f>
        <v>-472808.00945000001</v>
      </c>
      <c r="H45" s="1">
        <f>(G45-G44)</f>
        <v>-3.8655675000627525</v>
      </c>
      <c r="I45" s="1">
        <f>I44/219474.6</f>
        <v>2.5408407168756655E-3</v>
      </c>
    </row>
    <row r="46" spans="2:9" x14ac:dyDescent="0.35">
      <c r="C46" s="1" t="s">
        <v>16</v>
      </c>
      <c r="D46" s="1">
        <v>-753.73579400000006</v>
      </c>
      <c r="E46" s="1">
        <f t="shared" si="0"/>
        <v>-472969.21073500003</v>
      </c>
      <c r="F46" s="1">
        <v>173.27795</v>
      </c>
      <c r="G46" s="1">
        <f>E46+F46</f>
        <v>-472795.93278500001</v>
      </c>
      <c r="H46" s="1">
        <f>(G46-G44)</f>
        <v>8.2110974999377504</v>
      </c>
      <c r="I46" s="1">
        <f>D44+I45/2</f>
        <v>-753.74946057964155</v>
      </c>
    </row>
    <row r="48" spans="2:9" x14ac:dyDescent="0.35">
      <c r="B48" s="1">
        <v>4003</v>
      </c>
      <c r="C48" s="1" t="s">
        <v>8</v>
      </c>
      <c r="D48" s="1">
        <v>-991.03079000000002</v>
      </c>
      <c r="E48" s="1">
        <f>627.5*D48</f>
        <v>-621871.820725</v>
      </c>
      <c r="F48" s="1">
        <v>182.55933999999999</v>
      </c>
      <c r="G48" s="1">
        <f>E48+F48</f>
        <v>-621689.26138499996</v>
      </c>
      <c r="H48" s="1">
        <v>0</v>
      </c>
      <c r="I48" s="1">
        <v>561.57000000000005</v>
      </c>
    </row>
    <row r="49" spans="2:9" x14ac:dyDescent="0.35">
      <c r="B49" s="1" t="s">
        <v>51</v>
      </c>
      <c r="C49" s="1" t="s">
        <v>9</v>
      </c>
      <c r="D49" s="1">
        <v>-991.03710899999999</v>
      </c>
      <c r="E49" s="1">
        <f>627.5*D49</f>
        <v>-621875.7858975</v>
      </c>
      <c r="F49" s="1">
        <v>182.47764000000001</v>
      </c>
      <c r="G49" s="1">
        <f>E49+F49</f>
        <v>-621693.30825749994</v>
      </c>
      <c r="H49" s="1">
        <f>(G49-G48)</f>
        <v>-4.0468724999809638</v>
      </c>
      <c r="I49" s="1">
        <f>I48/219474.6</f>
        <v>2.5587015536194168E-3</v>
      </c>
    </row>
    <row r="50" spans="2:9" x14ac:dyDescent="0.35">
      <c r="C50" s="1" t="s">
        <v>10</v>
      </c>
      <c r="D50" s="1">
        <v>-991.01593500000001</v>
      </c>
      <c r="E50" s="1">
        <f>627.5*D50</f>
        <v>-621862.49921250006</v>
      </c>
      <c r="F50" s="1">
        <v>181.36702</v>
      </c>
      <c r="G50" s="1">
        <f>E50+F50</f>
        <v>-621681.13219250005</v>
      </c>
      <c r="H50" s="1">
        <f>(G50-G48)</f>
        <v>8.12919249990955</v>
      </c>
      <c r="I50" s="1">
        <f>D48+I49/2</f>
        <v>-991.0295106492232</v>
      </c>
    </row>
    <row r="52" spans="2:9" x14ac:dyDescent="0.35">
      <c r="B52" s="1">
        <v>4007</v>
      </c>
      <c r="C52" s="1" t="s">
        <v>17</v>
      </c>
      <c r="D52" s="1">
        <v>-693.90220099999999</v>
      </c>
      <c r="E52" s="1">
        <f>627.5*D52</f>
        <v>-435423.63112749998</v>
      </c>
      <c r="F52" s="1">
        <v>196.69300999999999</v>
      </c>
      <c r="G52" s="1">
        <f>E52+F52</f>
        <v>-435226.93811749999</v>
      </c>
      <c r="H52" s="1">
        <f>G52-G52</f>
        <v>0</v>
      </c>
      <c r="I52" s="1">
        <v>560.6</v>
      </c>
    </row>
    <row r="53" spans="2:9" x14ac:dyDescent="0.35">
      <c r="B53" s="1" t="s">
        <v>41</v>
      </c>
      <c r="C53" s="1" t="s">
        <v>18</v>
      </c>
      <c r="D53" s="1">
        <v>-693.90794300000005</v>
      </c>
      <c r="E53" s="1">
        <f>627.5*D53</f>
        <v>-435427.23423250002</v>
      </c>
      <c r="F53" s="1">
        <v>196.59666000000001</v>
      </c>
      <c r="G53" s="1">
        <f>E53+F53</f>
        <v>-435230.63757250004</v>
      </c>
      <c r="H53" s="1">
        <f>(G53-G52)</f>
        <v>-3.6994550000526942</v>
      </c>
      <c r="I53" s="1">
        <f>I52/219474.6</f>
        <v>2.5542819077925189E-3</v>
      </c>
    </row>
    <row r="54" spans="2:9" x14ac:dyDescent="0.35">
      <c r="C54" s="1" t="s">
        <v>21</v>
      </c>
      <c r="D54" s="1">
        <v>-693.88704199999995</v>
      </c>
      <c r="E54" s="1">
        <f>627.5*D54</f>
        <v>-435414.11885499995</v>
      </c>
      <c r="F54" s="1">
        <v>195.52592999999999</v>
      </c>
      <c r="G54" s="1">
        <f>E54+F54</f>
        <v>-435218.59292499995</v>
      </c>
      <c r="H54" s="1">
        <f>(G54-G52)</f>
        <v>8.3451925000408664</v>
      </c>
      <c r="I54" s="1">
        <f>D52+I53/2</f>
        <v>-693.90092385904609</v>
      </c>
    </row>
    <row r="56" spans="2:9" x14ac:dyDescent="0.35">
      <c r="B56" s="1">
        <v>4008</v>
      </c>
      <c r="C56" s="1" t="s">
        <v>19</v>
      </c>
      <c r="D56" s="1">
        <v>-858.74556600000005</v>
      </c>
      <c r="E56" s="1">
        <f>627.5*D56</f>
        <v>-538862.842665</v>
      </c>
      <c r="F56" s="1">
        <v>181.13817</v>
      </c>
      <c r="G56" s="1">
        <f>E56+F56</f>
        <v>-538681.70449499995</v>
      </c>
      <c r="H56" s="1">
        <f>G56-G56</f>
        <v>0</v>
      </c>
      <c r="I56" s="1">
        <v>559.09</v>
      </c>
    </row>
    <row r="57" spans="2:9" x14ac:dyDescent="0.35">
      <c r="B57" s="1" t="s">
        <v>50</v>
      </c>
      <c r="C57" s="1" t="s">
        <v>20</v>
      </c>
      <c r="D57" s="1">
        <v>-858.75203799999997</v>
      </c>
      <c r="E57" s="1">
        <f>627.5*D57</f>
        <v>-538866.90384499996</v>
      </c>
      <c r="F57" s="1">
        <v>181.06086999999999</v>
      </c>
      <c r="G57" s="1">
        <f>E57+F57</f>
        <v>-538685.84297499992</v>
      </c>
      <c r="H57" s="1">
        <f>(G57-G56)</f>
        <v>-4.1384799999650568</v>
      </c>
      <c r="I57" s="1">
        <f>I56/219474.6</f>
        <v>2.5474018405774517E-3</v>
      </c>
    </row>
    <row r="58" spans="2:9" x14ac:dyDescent="0.35">
      <c r="C58" s="1" t="s">
        <v>22</v>
      </c>
      <c r="D58" s="1">
        <v>-858.73087799999996</v>
      </c>
      <c r="E58" s="1">
        <f>627.5*D58</f>
        <v>-538853.62594499998</v>
      </c>
      <c r="F58" s="1">
        <v>179.94748999999999</v>
      </c>
      <c r="G58" s="1">
        <f>E58+F58</f>
        <v>-538673.67845499993</v>
      </c>
      <c r="H58" s="1">
        <f>(G58-G56)</f>
        <v>8.0260400000261143</v>
      </c>
      <c r="I58" s="1">
        <f>D56+I57/2</f>
        <v>-858.7442922990798</v>
      </c>
    </row>
    <row r="60" spans="2:9" x14ac:dyDescent="0.35">
      <c r="B60" s="1">
        <v>4010</v>
      </c>
      <c r="C60" s="1" t="s">
        <v>13</v>
      </c>
      <c r="D60" s="1">
        <v>-1113.77052</v>
      </c>
      <c r="E60" s="1">
        <f>627.5*D60</f>
        <v>-698891.0013</v>
      </c>
      <c r="F60" s="1">
        <v>173.41343000000001</v>
      </c>
      <c r="G60" s="1">
        <f>E60+F60</f>
        <v>-698717.58787000005</v>
      </c>
      <c r="H60" s="1">
        <f>G60-G60</f>
        <v>0</v>
      </c>
      <c r="I60" s="1">
        <v>559.89</v>
      </c>
    </row>
    <row r="61" spans="2:9" x14ac:dyDescent="0.35">
      <c r="B61" s="1" t="s">
        <v>45</v>
      </c>
      <c r="C61" s="1" t="s">
        <v>11</v>
      </c>
      <c r="D61" s="1">
        <v>-1113.776582</v>
      </c>
      <c r="E61" s="1">
        <f>627.5*D61</f>
        <v>-698894.80520499998</v>
      </c>
      <c r="F61" s="1">
        <v>173.30090999999999</v>
      </c>
      <c r="G61" s="1">
        <f>E61+F61</f>
        <v>-698721.50429499999</v>
      </c>
      <c r="H61" s="1">
        <f>(G61-G60)</f>
        <v>-3.9164249999448657</v>
      </c>
      <c r="I61" s="1">
        <f>I60/219474.6</f>
        <v>2.551046909300666E-3</v>
      </c>
    </row>
    <row r="62" spans="2:9" x14ac:dyDescent="0.35">
      <c r="C62" s="1" t="s">
        <v>12</v>
      </c>
      <c r="D62" s="1">
        <v>-1113.7556030000001</v>
      </c>
      <c r="E62" s="1">
        <f>627.5*D62</f>
        <v>-698881.6408825001</v>
      </c>
      <c r="F62" s="1">
        <v>172.22663</v>
      </c>
      <c r="G62" s="1">
        <f>E62+F62</f>
        <v>-698709.41425250005</v>
      </c>
      <c r="H62" s="1">
        <f>(G62-G60)</f>
        <v>8.173617499996908</v>
      </c>
      <c r="I62" s="1">
        <f>D60+I61/2</f>
        <v>-1113.7692444765453</v>
      </c>
    </row>
    <row r="64" spans="2:9" x14ac:dyDescent="0.35">
      <c r="B64" s="1">
        <v>4017</v>
      </c>
      <c r="C64" s="1" t="s">
        <v>13</v>
      </c>
      <c r="D64" s="1">
        <v>-746.72648400000003</v>
      </c>
      <c r="E64" s="1">
        <f>627.5*D64</f>
        <v>-468570.86871000001</v>
      </c>
      <c r="F64" s="1">
        <v>178.08796000000001</v>
      </c>
      <c r="G64" s="1">
        <f>E64+F64</f>
        <v>-468392.78075000003</v>
      </c>
      <c r="H64" s="1">
        <f>G64-G64</f>
        <v>0</v>
      </c>
      <c r="I64" s="1">
        <v>557.91999999999996</v>
      </c>
    </row>
    <row r="65" spans="2:9" x14ac:dyDescent="0.35">
      <c r="B65" s="1" t="s">
        <v>44</v>
      </c>
      <c r="C65" s="1" t="s">
        <v>11</v>
      </c>
      <c r="D65" s="1">
        <v>-746.73295599999994</v>
      </c>
      <c r="E65" s="1">
        <f>627.5*D65</f>
        <v>-468574.92988999997</v>
      </c>
      <c r="F65" s="1">
        <v>177.99341000000001</v>
      </c>
      <c r="G65" s="1">
        <f>E65+F65</f>
        <v>-468396.93647999997</v>
      </c>
      <c r="H65" s="1">
        <f>(G65-G64)</f>
        <v>-4.1557299999403767</v>
      </c>
      <c r="I65" s="1">
        <f>I64/219474.6</f>
        <v>2.5420709275697506E-3</v>
      </c>
    </row>
    <row r="66" spans="2:9" x14ac:dyDescent="0.35">
      <c r="C66" s="1" t="s">
        <v>12</v>
      </c>
      <c r="D66" s="1">
        <v>-746.71175600000004</v>
      </c>
      <c r="E66" s="1">
        <f>627.5*D66</f>
        <v>-468561.62689000001</v>
      </c>
      <c r="F66" s="1">
        <v>176.88171</v>
      </c>
      <c r="G66" s="1">
        <f>E66+F66</f>
        <v>-468384.74518000003</v>
      </c>
      <c r="H66" s="1">
        <f>(G66-G64)</f>
        <v>8.0355700000072829</v>
      </c>
      <c r="I66" s="1">
        <f>D64+I65/2</f>
        <v>-746.72521296453624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CC32-B82E-4CD8-A40D-6C6564A89552}">
  <dimension ref="B2:I17"/>
  <sheetViews>
    <sheetView zoomScale="57" zoomScaleNormal="57" workbookViewId="0">
      <selection activeCell="C3" sqref="C3:C5"/>
    </sheetView>
  </sheetViews>
  <sheetFormatPr defaultRowHeight="14.5" x14ac:dyDescent="0.35"/>
  <cols>
    <col min="1" max="3" width="8.7265625" style="1"/>
    <col min="4" max="4" width="18.36328125" style="1" customWidth="1"/>
    <col min="5" max="8" width="8.7265625" style="1"/>
    <col min="9" max="9" width="19.1796875" style="1" customWidth="1"/>
    <col min="10" max="10" width="8.7265625" style="1"/>
    <col min="11" max="11" width="14.81640625" style="1" customWidth="1"/>
    <col min="12" max="16384" width="8.7265625" style="1"/>
  </cols>
  <sheetData>
    <row r="2" spans="2:9" x14ac:dyDescent="0.35">
      <c r="B2" s="1" t="s">
        <v>38</v>
      </c>
    </row>
    <row r="3" spans="2:9" x14ac:dyDescent="0.35">
      <c r="B3" s="1">
        <v>5001</v>
      </c>
      <c r="C3" s="1" t="s">
        <v>13</v>
      </c>
      <c r="D3" s="1">
        <v>-1092.2325969999999</v>
      </c>
      <c r="E3" s="1">
        <f>627.5*D3</f>
        <v>-685375.95461749996</v>
      </c>
      <c r="F3" s="1">
        <v>78.7072</v>
      </c>
      <c r="G3" s="1">
        <f>E3+F3</f>
        <v>-685297.24741750001</v>
      </c>
      <c r="H3" s="1">
        <v>0</v>
      </c>
      <c r="I3" s="1">
        <v>498.54</v>
      </c>
    </row>
    <row r="4" spans="2:9" x14ac:dyDescent="0.35">
      <c r="B4" s="1" t="s">
        <v>42</v>
      </c>
      <c r="C4" s="1" t="s">
        <v>11</v>
      </c>
      <c r="D4" s="1">
        <v>-1092.2392850000001</v>
      </c>
      <c r="E4" s="1">
        <f>627.5*D4</f>
        <v>-685380.15133750008</v>
      </c>
      <c r="F4" s="1">
        <v>78.777550000000005</v>
      </c>
      <c r="G4" s="1">
        <f>E4+F4</f>
        <v>-685301.37378750008</v>
      </c>
      <c r="H4" s="1">
        <f>(G4-G3)</f>
        <v>-4.1263700000708923</v>
      </c>
      <c r="I4" s="1">
        <f>I3/219474.6</f>
        <v>2.2715157015891587E-3</v>
      </c>
    </row>
    <row r="5" spans="2:9" x14ac:dyDescent="0.35">
      <c r="C5" s="1" t="s">
        <v>12</v>
      </c>
      <c r="D5" s="1">
        <v>-1092.2194589999999</v>
      </c>
      <c r="E5" s="1">
        <f>627.5*D5</f>
        <v>-685367.71052249998</v>
      </c>
      <c r="F5" s="1">
        <v>77.652410000000003</v>
      </c>
      <c r="G5" s="1">
        <f>E5+F5</f>
        <v>-685290.0581125</v>
      </c>
      <c r="H5" s="1">
        <f>(G5-G3)</f>
        <v>7.1893050000071526</v>
      </c>
      <c r="I5" s="1">
        <f>D3+I4/2</f>
        <v>-1092.2314612421492</v>
      </c>
    </row>
    <row r="7" spans="2:9" x14ac:dyDescent="0.35">
      <c r="B7" s="1">
        <v>5007</v>
      </c>
      <c r="C7" s="1" t="s">
        <v>13</v>
      </c>
      <c r="D7" s="1">
        <v>-1131.419433</v>
      </c>
      <c r="E7" s="1">
        <f>627.5*D7</f>
        <v>-709965.69420749997</v>
      </c>
      <c r="F7" s="1">
        <v>95.971760000000003</v>
      </c>
      <c r="G7" s="1">
        <f>E7+F7</f>
        <v>-709869.72244749998</v>
      </c>
      <c r="H7" s="1">
        <f>G7-G7</f>
        <v>0</v>
      </c>
      <c r="I7" s="1">
        <v>493.94</v>
      </c>
    </row>
    <row r="8" spans="2:9" x14ac:dyDescent="0.35">
      <c r="B8" s="1" t="s">
        <v>41</v>
      </c>
      <c r="C8" s="1" t="s">
        <v>11</v>
      </c>
      <c r="D8" s="1">
        <v>-1131.4259730000001</v>
      </c>
      <c r="E8" s="1">
        <f>627.5*D8</f>
        <v>-709969.79805750004</v>
      </c>
      <c r="F8" s="1">
        <v>96.041309999999996</v>
      </c>
      <c r="G8" s="1">
        <f>E8+F8</f>
        <v>-709873.75674750004</v>
      </c>
      <c r="H8" s="1">
        <f>(G8-G7)</f>
        <v>-4.0343000000575557</v>
      </c>
      <c r="I8" s="1">
        <f>I7/219474.6</f>
        <v>2.2505565564306758E-3</v>
      </c>
    </row>
    <row r="9" spans="2:9" x14ac:dyDescent="0.35">
      <c r="C9" s="1" t="s">
        <v>12</v>
      </c>
      <c r="D9" s="1">
        <v>-1131.4062120000001</v>
      </c>
      <c r="E9" s="1">
        <f>627.5*D9</f>
        <v>-709957.39803000004</v>
      </c>
      <c r="F9" s="1">
        <v>94.921019999999999</v>
      </c>
      <c r="G9" s="1">
        <f>E9+F9</f>
        <v>-709862.47701000003</v>
      </c>
      <c r="H9" s="1">
        <f>(G9-G7)</f>
        <v>7.2454374999506399</v>
      </c>
      <c r="I9" s="1">
        <f>D7+I8/2</f>
        <v>-1131.4183077217217</v>
      </c>
    </row>
    <row r="11" spans="2:9" x14ac:dyDescent="0.35">
      <c r="B11" s="1">
        <v>5010</v>
      </c>
      <c r="C11" s="1" t="s">
        <v>13</v>
      </c>
      <c r="D11" s="1">
        <v>-1551.2828489999999</v>
      </c>
      <c r="E11" s="1">
        <f>627.5*D11</f>
        <v>-973429.98774749995</v>
      </c>
      <c r="F11" s="1">
        <v>72.572159999999997</v>
      </c>
      <c r="G11" s="1">
        <f>E11+F11</f>
        <v>-973357.41558749997</v>
      </c>
      <c r="H11" s="1">
        <f>G11-G11</f>
        <v>0</v>
      </c>
      <c r="I11" s="1">
        <v>495.87</v>
      </c>
    </row>
    <row r="12" spans="2:9" x14ac:dyDescent="0.35">
      <c r="B12" s="1" t="s">
        <v>45</v>
      </c>
      <c r="C12" s="1" t="s">
        <v>11</v>
      </c>
      <c r="D12" s="1">
        <v>-1551.2898</v>
      </c>
      <c r="E12" s="1">
        <f>627.5*D12</f>
        <v>-973434.34950000001</v>
      </c>
      <c r="F12" s="1">
        <v>72.651200000000003</v>
      </c>
      <c r="G12" s="1">
        <f>E12+F12</f>
        <v>-973361.69830000005</v>
      </c>
      <c r="H12" s="1">
        <f>(G12-G11)</f>
        <v>-4.282712500076741</v>
      </c>
      <c r="I12" s="1">
        <f>I11/219474.6</f>
        <v>2.2593502847254305E-3</v>
      </c>
    </row>
    <row r="13" spans="2:9" x14ac:dyDescent="0.35">
      <c r="C13" s="1" t="s">
        <v>12</v>
      </c>
      <c r="D13" s="1">
        <v>-1551.269738</v>
      </c>
      <c r="E13" s="1">
        <f>627.5*D13</f>
        <v>-973421.760595</v>
      </c>
      <c r="F13" s="1">
        <v>71.519310000000004</v>
      </c>
      <c r="G13" s="1">
        <f>E13+F13</f>
        <v>-973350.241285</v>
      </c>
      <c r="H13" s="1">
        <f>(G13-G11)</f>
        <v>7.1743024999741465</v>
      </c>
      <c r="I13" s="1">
        <f>D11+I12/2</f>
        <v>-1551.2817193248575</v>
      </c>
    </row>
    <row r="15" spans="2:9" x14ac:dyDescent="0.35">
      <c r="B15" s="1">
        <v>5017</v>
      </c>
      <c r="C15" s="1" t="s">
        <v>13</v>
      </c>
      <c r="D15" s="1">
        <v>-1184.235653</v>
      </c>
      <c r="E15" s="1">
        <f>627.5*D15</f>
        <v>-743107.87225749996</v>
      </c>
      <c r="F15" s="1">
        <v>77.215999999999994</v>
      </c>
      <c r="G15" s="1">
        <f>E15+F15</f>
        <v>-743030.65625749994</v>
      </c>
      <c r="H15" s="1">
        <f>G15-G15</f>
        <v>0</v>
      </c>
      <c r="I15" s="1">
        <v>489.34</v>
      </c>
    </row>
    <row r="16" spans="2:9" x14ac:dyDescent="0.35">
      <c r="B16" s="1" t="s">
        <v>44</v>
      </c>
      <c r="C16" s="1" t="s">
        <v>11</v>
      </c>
      <c r="D16" s="1">
        <v>-1184.243001</v>
      </c>
      <c r="E16" s="1">
        <f>627.5*D16</f>
        <v>-743112.48312750005</v>
      </c>
      <c r="F16" s="1">
        <v>77.313149999999993</v>
      </c>
      <c r="G16" s="1">
        <f>E16+F16</f>
        <v>-743035.1699775001</v>
      </c>
      <c r="H16" s="1">
        <f>(G16-G15)</f>
        <v>-4.5137200001627207</v>
      </c>
      <c r="I16" s="1">
        <f>I15/219474.6</f>
        <v>2.2295974112721928E-3</v>
      </c>
    </row>
    <row r="17" spans="3:9" x14ac:dyDescent="0.35">
      <c r="C17" s="1" t="s">
        <v>12</v>
      </c>
      <c r="D17" s="1">
        <v>-1184.223076</v>
      </c>
      <c r="E17" s="1">
        <f>627.5*D17</f>
        <v>-743099.98019000003</v>
      </c>
      <c r="F17" s="1">
        <v>76.083299999999994</v>
      </c>
      <c r="G17" s="1">
        <f>E17+F17</f>
        <v>-743023.89688999997</v>
      </c>
      <c r="H17" s="1">
        <f>(G17-G15)</f>
        <v>6.7593674999661744</v>
      </c>
      <c r="I17" s="1">
        <f>D15+I16/2</f>
        <v>-1184.2345382012943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2572-02E3-499F-9A6C-4EDC3A8739F8}">
  <dimension ref="A1:J20"/>
  <sheetViews>
    <sheetView zoomScale="45" zoomScaleNormal="45" workbookViewId="0">
      <selection activeCell="L9" sqref="L9"/>
    </sheetView>
  </sheetViews>
  <sheetFormatPr defaultRowHeight="14.5" x14ac:dyDescent="0.35"/>
  <cols>
    <col min="1" max="3" width="8.7265625" style="1"/>
    <col min="4" max="4" width="16.453125" style="1" customWidth="1"/>
    <col min="5" max="8" width="8.7265625" style="1"/>
    <col min="9" max="9" width="22.26953125" style="1" customWidth="1"/>
    <col min="10" max="10" width="14.453125" style="1" customWidth="1"/>
    <col min="11" max="16384" width="8.7265625" style="1"/>
  </cols>
  <sheetData>
    <row r="1" spans="1:10" x14ac:dyDescent="0.35">
      <c r="A1" s="1" t="s">
        <v>30</v>
      </c>
    </row>
    <row r="2" spans="1:10" x14ac:dyDescent="0.35">
      <c r="B2" s="1">
        <v>9001</v>
      </c>
      <c r="C2" s="1" t="s">
        <v>13</v>
      </c>
      <c r="D2" s="1">
        <v>-1092.2325969999999</v>
      </c>
      <c r="E2" s="1">
        <f>627.5*D2</f>
        <v>-685375.95461749996</v>
      </c>
      <c r="F2" s="1">
        <v>76.525800000000004</v>
      </c>
      <c r="G2" s="1">
        <f>E2+F2</f>
        <v>-685299.42881750001</v>
      </c>
      <c r="H2" s="1">
        <v>0</v>
      </c>
      <c r="I2" s="1">
        <v>357.9</v>
      </c>
      <c r="J2" s="1">
        <f>F2/627.5</f>
        <v>0.12195346613545817</v>
      </c>
    </row>
    <row r="3" spans="1:10" x14ac:dyDescent="0.35">
      <c r="B3" s="1" t="s">
        <v>42</v>
      </c>
      <c r="C3" s="1" t="s">
        <v>11</v>
      </c>
      <c r="D3" s="1">
        <v>-1092.2392850000001</v>
      </c>
      <c r="E3" s="1">
        <f>627.5*D3</f>
        <v>-685380.15133750008</v>
      </c>
      <c r="F3" s="1">
        <v>76.610960000000006</v>
      </c>
      <c r="G3" s="1">
        <f>E3+F3</f>
        <v>-685303.54037750012</v>
      </c>
      <c r="H3" s="1">
        <f>(G3-G2)</f>
        <v>-4.1115600001066923</v>
      </c>
      <c r="I3" s="1">
        <f>I2/219474.6</f>
        <v>1.6307126200480601E-3</v>
      </c>
      <c r="J3" s="1">
        <f t="shared" ref="J3:J4" si="0">F3/627.5</f>
        <v>0.12208917928286854</v>
      </c>
    </row>
    <row r="4" spans="1:10" x14ac:dyDescent="0.35">
      <c r="C4" s="1" t="s">
        <v>12</v>
      </c>
      <c r="D4" s="1">
        <v>-1092.2195489999999</v>
      </c>
      <c r="E4" s="1">
        <f>627.5*D4</f>
        <v>-685367.76699749997</v>
      </c>
      <c r="F4" s="1">
        <v>75.628929999999997</v>
      </c>
      <c r="G4" s="1">
        <f>E4+F4</f>
        <v>-685292.13806749997</v>
      </c>
      <c r="H4" s="1">
        <f>(G4-G2)</f>
        <v>7.2907500000437722</v>
      </c>
      <c r="I4" s="1">
        <f>D2+I3/2</f>
        <v>-1092.2317816436898</v>
      </c>
      <c r="J4" s="1">
        <f t="shared" si="0"/>
        <v>0.12052419123505975</v>
      </c>
    </row>
    <row r="6" spans="1:10" x14ac:dyDescent="0.35">
      <c r="B6" s="1">
        <v>9003</v>
      </c>
      <c r="C6" s="1" t="s">
        <v>13</v>
      </c>
      <c r="D6" s="1">
        <v>-1428.54178</v>
      </c>
      <c r="E6" s="1">
        <f>627.5*D6</f>
        <v>-896409.96695000003</v>
      </c>
      <c r="F6" s="1">
        <v>79.570400000000006</v>
      </c>
      <c r="G6" s="1">
        <f>E6+F6</f>
        <v>-896330.39655000006</v>
      </c>
      <c r="H6" s="1">
        <v>0</v>
      </c>
      <c r="I6" s="1">
        <v>354.62</v>
      </c>
      <c r="J6" s="1">
        <f>F6/627.5</f>
        <v>0.12680541832669323</v>
      </c>
    </row>
    <row r="7" spans="1:10" x14ac:dyDescent="0.35">
      <c r="B7" s="1" t="s">
        <v>51</v>
      </c>
      <c r="C7" s="1" t="s">
        <v>24</v>
      </c>
      <c r="D7" s="1">
        <v>-1428.548931</v>
      </c>
      <c r="E7" s="1">
        <f>627.5*D7</f>
        <v>-896414.45420250006</v>
      </c>
      <c r="F7" s="1">
        <v>79.665880000000001</v>
      </c>
      <c r="G7" s="1">
        <f>E7+F7</f>
        <v>-896334.78832250007</v>
      </c>
      <c r="H7" s="1">
        <f>(G7-G6)</f>
        <v>-4.391772500006482</v>
      </c>
      <c r="I7" s="1">
        <f>I6/219474.6</f>
        <v>1.615767838282881E-3</v>
      </c>
      <c r="J7" s="1">
        <f>F7/627.5</f>
        <v>0.12695757768924304</v>
      </c>
    </row>
    <row r="8" spans="1:10" x14ac:dyDescent="0.35">
      <c r="C8" s="1" t="s">
        <v>23</v>
      </c>
      <c r="D8" s="1">
        <v>-1428.529096</v>
      </c>
      <c r="E8" s="1">
        <f>627.5*D8</f>
        <v>-896402.00774000003</v>
      </c>
      <c r="F8" s="1">
        <v>78.684240000000003</v>
      </c>
      <c r="G8" s="1">
        <f>E8+F8</f>
        <v>-896323.32350000006</v>
      </c>
      <c r="H8" s="1">
        <f>(G8-G6)</f>
        <v>7.073050000006333</v>
      </c>
      <c r="I8" s="1">
        <f>D6+I7/2</f>
        <v>-1428.5409721160809</v>
      </c>
      <c r="J8" s="1">
        <f>F8/627.5</f>
        <v>0.12539321115537849</v>
      </c>
    </row>
    <row r="10" spans="1:10" x14ac:dyDescent="0.35">
      <c r="B10" s="1">
        <v>9008</v>
      </c>
      <c r="C10" s="1" t="s">
        <v>13</v>
      </c>
      <c r="D10" s="1">
        <v>-1296.253682</v>
      </c>
      <c r="E10" s="1">
        <f>627.5*D10</f>
        <v>-813399.18545500003</v>
      </c>
      <c r="F10" s="1">
        <v>78.060699999999997</v>
      </c>
      <c r="G10" s="1">
        <f>E10+F10</f>
        <v>-813321.124755</v>
      </c>
      <c r="H10" s="1">
        <v>0</v>
      </c>
      <c r="I10" s="1">
        <v>354.67</v>
      </c>
      <c r="J10" s="1">
        <f>F10/627.5</f>
        <v>0.1243995219123506</v>
      </c>
    </row>
    <row r="11" spans="1:10" x14ac:dyDescent="0.35">
      <c r="B11" s="1" t="s">
        <v>50</v>
      </c>
      <c r="C11" s="1" t="s">
        <v>24</v>
      </c>
      <c r="D11" s="1">
        <v>-1296.261004</v>
      </c>
      <c r="E11" s="1">
        <f>627.5*D11</f>
        <v>-813403.78000999999</v>
      </c>
      <c r="F11" s="1">
        <v>78.171449999999993</v>
      </c>
      <c r="G11" s="1">
        <f>E11+F11</f>
        <v>-813325.60855999996</v>
      </c>
      <c r="H11" s="1">
        <f>(G11-G10)</f>
        <v>-4.4838049999671057</v>
      </c>
      <c r="I11" s="1">
        <f>I10/219474.6</f>
        <v>1.6159956550780819E-3</v>
      </c>
      <c r="J11" s="1">
        <f>F11/627.5</f>
        <v>0.12457601593625497</v>
      </c>
    </row>
    <row r="12" spans="1:10" x14ac:dyDescent="0.35">
      <c r="C12" s="1" t="s">
        <v>23</v>
      </c>
      <c r="D12" s="1">
        <v>-1296.241082</v>
      </c>
      <c r="E12" s="1">
        <f>627.5*D12</f>
        <v>-813391.27895499999</v>
      </c>
      <c r="F12" s="1">
        <v>77.183679999999995</v>
      </c>
      <c r="G12" s="1">
        <f>E12+F12</f>
        <v>-813314.09527499997</v>
      </c>
      <c r="H12" s="1">
        <f>(G12-G10)</f>
        <v>7.0294800000265241</v>
      </c>
      <c r="I12" s="1">
        <f>D10+I11/2</f>
        <v>-1296.2528740021726</v>
      </c>
      <c r="J12" s="1">
        <f>F12/627.5</f>
        <v>0.12300188047808765</v>
      </c>
    </row>
    <row r="14" spans="1:10" x14ac:dyDescent="0.35">
      <c r="B14" s="1">
        <v>9017</v>
      </c>
      <c r="C14" s="1" t="s">
        <v>13</v>
      </c>
      <c r="D14" s="1">
        <v>-1184.235653</v>
      </c>
      <c r="E14" s="1">
        <f>627.5*D14</f>
        <v>-743107.87225749996</v>
      </c>
      <c r="F14" s="1">
        <v>75.038799999999995</v>
      </c>
      <c r="G14" s="1">
        <f>E14+F14</f>
        <v>-743032.83345749998</v>
      </c>
      <c r="H14" s="1">
        <v>0</v>
      </c>
      <c r="I14" s="1">
        <v>353.92</v>
      </c>
      <c r="J14" s="1">
        <f>F14/627.5</f>
        <v>0.11958374501992031</v>
      </c>
    </row>
    <row r="15" spans="1:10" x14ac:dyDescent="0.35">
      <c r="B15" s="1" t="s">
        <v>44</v>
      </c>
      <c r="C15" s="1" t="s">
        <v>24</v>
      </c>
      <c r="D15" s="1">
        <v>-1184.243001</v>
      </c>
      <c r="E15" s="1">
        <f>627.5*D15</f>
        <v>-743112.48312750005</v>
      </c>
      <c r="F15" s="1">
        <v>75.147999999999996</v>
      </c>
      <c r="G15" s="1">
        <f>E15+F15</f>
        <v>-743037.3351275</v>
      </c>
      <c r="H15" s="1">
        <f>(G15-G14)</f>
        <v>-4.5016700000269338</v>
      </c>
      <c r="I15" s="1">
        <f>I14/219474.6</f>
        <v>1.6125784031500684E-3</v>
      </c>
      <c r="J15" s="1">
        <f>F15/627.5</f>
        <v>0.11975776892430279</v>
      </c>
    </row>
    <row r="16" spans="1:10" x14ac:dyDescent="0.35">
      <c r="C16" s="1" t="s">
        <v>12</v>
      </c>
      <c r="D16" s="1">
        <v>-1184.223076</v>
      </c>
      <c r="E16" s="1">
        <f>627.5*D16</f>
        <v>-743099.98019000003</v>
      </c>
      <c r="F16" s="1">
        <v>74.159080000000003</v>
      </c>
      <c r="G16" s="1">
        <f>E16+F16</f>
        <v>-743025.82111000002</v>
      </c>
      <c r="H16" s="1">
        <f>(G16-G14)</f>
        <v>7.0123474999563769</v>
      </c>
      <c r="I16" s="1">
        <f>D14+I15/2</f>
        <v>-1184.2348467107984</v>
      </c>
      <c r="J16" s="1">
        <f>F16/627.5</f>
        <v>0.11818180079681276</v>
      </c>
    </row>
    <row r="18" spans="2:10" x14ac:dyDescent="0.35">
      <c r="B18" s="1">
        <v>9018</v>
      </c>
      <c r="C18" s="1" t="s">
        <v>52</v>
      </c>
      <c r="D18" s="1">
        <v>-1168.153744</v>
      </c>
      <c r="E18" s="1">
        <f>627.5*D18</f>
        <v>-733016.47435999999</v>
      </c>
      <c r="F18" s="1">
        <v>81.527199999999993</v>
      </c>
      <c r="G18" s="1">
        <f>E18+F18</f>
        <v>-732934.94715999998</v>
      </c>
      <c r="H18" s="1">
        <v>0</v>
      </c>
      <c r="I18" s="1">
        <v>357.12</v>
      </c>
      <c r="J18" s="1">
        <f>F18/627.5</f>
        <v>0.12992382470119521</v>
      </c>
    </row>
    <row r="19" spans="2:10" x14ac:dyDescent="0.35">
      <c r="B19" s="1" t="s">
        <v>46</v>
      </c>
      <c r="C19" s="1" t="s">
        <v>24</v>
      </c>
      <c r="D19" s="1">
        <v>-1168.1604890000001</v>
      </c>
      <c r="E19" s="1">
        <f>627.5*D19</f>
        <v>-733020.70684750006</v>
      </c>
      <c r="F19" s="1">
        <v>81.616950000000003</v>
      </c>
      <c r="G19" s="1">
        <f>E19+F19</f>
        <v>-732939.0898975</v>
      </c>
      <c r="H19" s="1">
        <f>(G19-G18)</f>
        <v>-4.1427375000203028</v>
      </c>
      <c r="I19" s="1">
        <f>I18/219474.6</f>
        <v>1.6271586780429261E-3</v>
      </c>
      <c r="J19" s="1">
        <f>F19/627.5</f>
        <v>0.13006685258964143</v>
      </c>
    </row>
    <row r="20" spans="2:10" x14ac:dyDescent="0.35">
      <c r="C20" s="1" t="s">
        <v>12</v>
      </c>
      <c r="D20" s="1">
        <v>-1168.1406050000001</v>
      </c>
      <c r="E20" s="1">
        <f>627.5*D20</f>
        <v>-733008.22963750002</v>
      </c>
      <c r="F20" s="1">
        <v>80.707080000000005</v>
      </c>
      <c r="G20" s="1">
        <f>E20+F20</f>
        <v>-732927.52255750005</v>
      </c>
      <c r="H20" s="1">
        <f>(G20-G18)</f>
        <v>7.4246024999301881</v>
      </c>
      <c r="I20" s="1">
        <f>D18+I19/2</f>
        <v>-1168.1529304206611</v>
      </c>
      <c r="J20" s="1">
        <f>F20/627.5</f>
        <v>0.12861686055776894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0E2A-4CF2-443E-9F5F-AC14ED1D6C53}">
  <dimension ref="A2:T59"/>
  <sheetViews>
    <sheetView zoomScale="30" zoomScaleNormal="30" workbookViewId="0">
      <selection activeCell="K16" sqref="K16"/>
    </sheetView>
  </sheetViews>
  <sheetFormatPr defaultRowHeight="14.5" x14ac:dyDescent="0.35"/>
  <cols>
    <col min="1" max="3" width="8.7265625" style="1"/>
    <col min="4" max="4" width="21.90625" style="1" customWidth="1"/>
    <col min="5" max="8" width="8.7265625" style="1"/>
    <col min="9" max="9" width="15.81640625" style="1" customWidth="1"/>
    <col min="10" max="10" width="8.7265625" style="1"/>
    <col min="11" max="11" width="13.7265625" style="1" customWidth="1"/>
    <col min="12" max="13" width="8.7265625" style="1"/>
    <col min="14" max="14" width="15.6328125" style="1" customWidth="1"/>
    <col min="15" max="15" width="8.7265625" style="1"/>
    <col min="16" max="16" width="21.90625" style="1" customWidth="1"/>
    <col min="17" max="18" width="8.7265625" style="1"/>
    <col min="19" max="19" width="16.54296875" style="1" customWidth="1"/>
    <col min="20" max="20" width="14.54296875" style="1" customWidth="1"/>
    <col min="21" max="16384" width="8.7265625" style="1"/>
  </cols>
  <sheetData>
    <row r="2" spans="1:20" x14ac:dyDescent="0.35">
      <c r="M2" s="1" t="s">
        <v>31</v>
      </c>
      <c r="O2" s="1" t="s">
        <v>0</v>
      </c>
      <c r="P2" s="1" t="s">
        <v>1</v>
      </c>
      <c r="Q2" s="1" t="s">
        <v>2</v>
      </c>
      <c r="R2" s="1" t="s">
        <v>3</v>
      </c>
      <c r="S2" s="1" t="s">
        <v>4</v>
      </c>
    </row>
    <row r="3" spans="1:20" x14ac:dyDescent="0.35">
      <c r="A3" s="1" t="s">
        <v>32</v>
      </c>
      <c r="M3" s="1">
        <v>6001</v>
      </c>
      <c r="N3" s="1" t="s">
        <v>13</v>
      </c>
      <c r="O3" s="1">
        <v>-497.98596199999997</v>
      </c>
      <c r="P3" s="1">
        <f t="shared" ref="P3:P9" si="0">627.5*O3</f>
        <v>-312486.19115500001</v>
      </c>
      <c r="Q3" s="1">
        <v>105.13235</v>
      </c>
      <c r="R3" s="1">
        <f t="shared" ref="R3:R9" si="1">P3+Q3</f>
        <v>-312381.05880499998</v>
      </c>
      <c r="S3" s="1">
        <v>0</v>
      </c>
      <c r="T3" s="1">
        <v>391.44</v>
      </c>
    </row>
    <row r="4" spans="1:20" x14ac:dyDescent="0.35">
      <c r="A4" s="1">
        <v>7001</v>
      </c>
      <c r="B4" s="1" t="s">
        <v>13</v>
      </c>
      <c r="C4" s="1">
        <v>-419.61869999999999</v>
      </c>
      <c r="D4" s="1">
        <f t="shared" ref="D4:D10" si="2">627.5*C4</f>
        <v>-263310.73424999998</v>
      </c>
      <c r="E4" s="1">
        <v>70.317760000000007</v>
      </c>
      <c r="F4" s="1">
        <f t="shared" ref="F4:F10" si="3">D4+E4</f>
        <v>-263240.41648999997</v>
      </c>
      <c r="G4" s="1">
        <v>0</v>
      </c>
      <c r="H4" s="1">
        <v>357.63</v>
      </c>
      <c r="M4" s="1" t="s">
        <v>42</v>
      </c>
      <c r="N4" s="1" t="s">
        <v>11</v>
      </c>
      <c r="O4" s="1">
        <v>-497.99303099999997</v>
      </c>
      <c r="P4" s="1">
        <f t="shared" si="0"/>
        <v>-312490.62695249997</v>
      </c>
      <c r="Q4" s="1">
        <v>105.45650000000001</v>
      </c>
      <c r="R4" s="1">
        <f t="shared" si="1"/>
        <v>-312385.1704525</v>
      </c>
      <c r="S4" s="1">
        <f>(R4-R3)</f>
        <v>-4.1116475000162609</v>
      </c>
      <c r="T4" s="1">
        <f>T3/219474.6</f>
        <v>1.7835321262688257E-3</v>
      </c>
    </row>
    <row r="5" spans="1:20" x14ac:dyDescent="0.35">
      <c r="A5" s="1" t="s">
        <v>42</v>
      </c>
      <c r="B5" s="1" t="s">
        <v>11</v>
      </c>
      <c r="C5" s="1">
        <v>-419.62955299999999</v>
      </c>
      <c r="D5" s="1">
        <f t="shared" si="2"/>
        <v>-263317.54450750002</v>
      </c>
      <c r="E5" s="1">
        <v>70.494919999999993</v>
      </c>
      <c r="F5" s="1">
        <f t="shared" si="3"/>
        <v>-263247.04958749999</v>
      </c>
      <c r="G5" s="1">
        <f>(F5-F4)</f>
        <v>-6.6330975000164472</v>
      </c>
      <c r="H5" s="1">
        <f>H4/219474.6</f>
        <v>1.6294824093539752E-3</v>
      </c>
      <c r="N5" s="1" t="s">
        <v>12</v>
      </c>
      <c r="O5" s="1">
        <v>-497.97226899999998</v>
      </c>
      <c r="P5" s="1">
        <f t="shared" si="0"/>
        <v>-312477.59879750002</v>
      </c>
      <c r="Q5" s="1">
        <v>104.58762</v>
      </c>
      <c r="R5" s="1">
        <f t="shared" si="1"/>
        <v>-312373.01117750001</v>
      </c>
      <c r="S5" s="1">
        <f>(R5-R3)</f>
        <v>8.0476274999673478</v>
      </c>
      <c r="T5" s="1">
        <f>O3+T4/2</f>
        <v>-497.98507023393682</v>
      </c>
    </row>
    <row r="6" spans="1:20" x14ac:dyDescent="0.35">
      <c r="B6" s="1" t="s">
        <v>12</v>
      </c>
      <c r="C6" s="1">
        <v>-419.60930300000001</v>
      </c>
      <c r="D6" s="1">
        <f t="shared" si="2"/>
        <v>-263304.83763249998</v>
      </c>
      <c r="E6" s="1">
        <v>69.631929999999997</v>
      </c>
      <c r="F6" s="1">
        <f t="shared" si="3"/>
        <v>-263235.20570250001</v>
      </c>
      <c r="G6" s="1">
        <f>(F6-F4)</f>
        <v>5.2107874999637716</v>
      </c>
      <c r="H6" s="1">
        <f>C4+H5/2</f>
        <v>-419.6178852587953</v>
      </c>
    </row>
    <row r="7" spans="1:20" x14ac:dyDescent="0.35">
      <c r="M7" s="1">
        <v>6002</v>
      </c>
      <c r="N7" s="1" t="s">
        <v>13</v>
      </c>
      <c r="O7" s="1">
        <v>-597.01949400000001</v>
      </c>
      <c r="P7" s="1">
        <f t="shared" si="0"/>
        <v>-374629.73248499999</v>
      </c>
      <c r="Q7" s="1">
        <v>100.17259</v>
      </c>
      <c r="R7" s="1">
        <f t="shared" si="1"/>
        <v>-374529.55989500001</v>
      </c>
      <c r="S7" s="1">
        <v>0</v>
      </c>
      <c r="T7" s="1">
        <v>392.78</v>
      </c>
    </row>
    <row r="8" spans="1:20" x14ac:dyDescent="0.35">
      <c r="A8" s="1">
        <v>7002</v>
      </c>
      <c r="B8" s="1" t="s">
        <v>13</v>
      </c>
      <c r="C8" s="1">
        <v>-518.65180299999997</v>
      </c>
      <c r="D8" s="1">
        <f t="shared" si="2"/>
        <v>-325454.0063825</v>
      </c>
      <c r="E8" s="1">
        <v>65.298100000000005</v>
      </c>
      <c r="F8" s="1">
        <f t="shared" si="3"/>
        <v>-325388.70828249998</v>
      </c>
      <c r="G8" s="1">
        <v>0</v>
      </c>
      <c r="H8" s="1">
        <v>362.37</v>
      </c>
      <c r="M8" s="1" t="s">
        <v>40</v>
      </c>
      <c r="N8" s="1" t="s">
        <v>11</v>
      </c>
      <c r="O8" s="1">
        <v>-597.02705400000002</v>
      </c>
      <c r="P8" s="1">
        <f t="shared" si="0"/>
        <v>-374634.47638499999</v>
      </c>
      <c r="Q8" s="1">
        <v>100.52937</v>
      </c>
      <c r="R8" s="1">
        <f t="shared" si="1"/>
        <v>-374533.94701499998</v>
      </c>
      <c r="S8" s="1">
        <f>(R8-R7)</f>
        <v>-4.3871199999703094</v>
      </c>
      <c r="T8" s="1">
        <f>T7/219474.6</f>
        <v>1.7896376163802096E-3</v>
      </c>
    </row>
    <row r="9" spans="1:20" x14ac:dyDescent="0.35">
      <c r="A9" s="1" t="s">
        <v>40</v>
      </c>
      <c r="B9" s="1" t="s">
        <v>11</v>
      </c>
      <c r="C9" s="1">
        <v>-518.66328299999998</v>
      </c>
      <c r="D9" s="1">
        <f t="shared" si="2"/>
        <v>-325461.21008250001</v>
      </c>
      <c r="E9" s="1">
        <v>65.488650000000007</v>
      </c>
      <c r="F9" s="1">
        <f t="shared" si="3"/>
        <v>-325395.72143249999</v>
      </c>
      <c r="G9" s="1">
        <f>(F9-F8)</f>
        <v>-7.013150000013411</v>
      </c>
      <c r="H9" s="1">
        <f>H8/219474.6</f>
        <v>1.6510794415390208E-3</v>
      </c>
      <c r="N9" s="1" t="s">
        <v>12</v>
      </c>
      <c r="O9" s="1">
        <v>-597.00629300000003</v>
      </c>
      <c r="P9" s="1">
        <f t="shared" si="0"/>
        <v>-374621.44885750004</v>
      </c>
      <c r="Q9" s="1">
        <v>99.652320000000003</v>
      </c>
      <c r="R9" s="1">
        <f t="shared" si="1"/>
        <v>-374521.79653750005</v>
      </c>
      <c r="S9" s="1">
        <f>(R9-R7)</f>
        <v>7.7633574999636039</v>
      </c>
      <c r="T9" s="1">
        <f>O7+T8/2</f>
        <v>-597.0185991811918</v>
      </c>
    </row>
    <row r="10" spans="1:20" x14ac:dyDescent="0.35">
      <c r="B10" s="1" t="s">
        <v>12</v>
      </c>
      <c r="C10" s="1">
        <v>-518.64299500000004</v>
      </c>
      <c r="D10" s="1">
        <f t="shared" si="2"/>
        <v>-325448.47936250002</v>
      </c>
      <c r="E10" s="1">
        <v>64.627989999999997</v>
      </c>
      <c r="F10" s="1">
        <f t="shared" si="3"/>
        <v>-325383.85137250001</v>
      </c>
      <c r="G10" s="1">
        <f>(F10-F8)</f>
        <v>4.8569099999731407</v>
      </c>
      <c r="H10" s="1">
        <f>C8+H9/2</f>
        <v>-518.65097746027925</v>
      </c>
    </row>
    <row r="11" spans="1:20" x14ac:dyDescent="0.35">
      <c r="M11" s="1">
        <v>6007</v>
      </c>
      <c r="N11" s="1" t="s">
        <v>13</v>
      </c>
      <c r="O11" s="1">
        <v>-537.17138999999997</v>
      </c>
      <c r="P11" s="1">
        <f>627.5*O11</f>
        <v>-337075.04722499999</v>
      </c>
      <c r="Q11" s="1">
        <v>122.42610000000001</v>
      </c>
      <c r="R11" s="1">
        <f>P11+Q11</f>
        <v>-336952.62112500001</v>
      </c>
      <c r="S11" s="1">
        <f>R11-R11</f>
        <v>0</v>
      </c>
      <c r="T11" s="1">
        <v>393.23</v>
      </c>
    </row>
    <row r="12" spans="1:20" x14ac:dyDescent="0.35">
      <c r="A12" s="1">
        <v>7007</v>
      </c>
      <c r="B12" s="1" t="s">
        <v>13</v>
      </c>
      <c r="C12" s="1">
        <v>-458.80427900000001</v>
      </c>
      <c r="D12" s="1">
        <f>627.5*C12</f>
        <v>-287899.68507250003</v>
      </c>
      <c r="E12" s="1">
        <v>87.600250000000003</v>
      </c>
      <c r="F12" s="1">
        <f>D12+E12</f>
        <v>-287812.08482250001</v>
      </c>
      <c r="G12" s="1">
        <v>0</v>
      </c>
      <c r="H12" s="1">
        <v>368.63</v>
      </c>
      <c r="M12" s="1" t="s">
        <v>41</v>
      </c>
      <c r="N12" s="1" t="s">
        <v>11</v>
      </c>
      <c r="O12" s="1">
        <v>-537.17845899999998</v>
      </c>
      <c r="P12" s="1">
        <f>627.5*O12</f>
        <v>-337079.4830225</v>
      </c>
      <c r="Q12" s="1">
        <v>122.77173999999999</v>
      </c>
      <c r="R12" s="1">
        <f>P12+Q12</f>
        <v>-336956.71128250001</v>
      </c>
      <c r="S12" s="1">
        <f>(R12-R11)</f>
        <v>-4.0901575000025332</v>
      </c>
      <c r="T12" s="1">
        <f>T11/219474.6</f>
        <v>1.7916879675370181E-3</v>
      </c>
    </row>
    <row r="13" spans="1:20" x14ac:dyDescent="0.35">
      <c r="A13" s="1" t="s">
        <v>41</v>
      </c>
      <c r="B13" s="1" t="s">
        <v>11</v>
      </c>
      <c r="C13" s="1">
        <v>-458.81492600000001</v>
      </c>
      <c r="D13" s="1">
        <f>627.5*C13</f>
        <v>-287906.36606500001</v>
      </c>
      <c r="E13" s="1">
        <v>87.764330000000001</v>
      </c>
      <c r="F13" s="1">
        <f>D13+E13</f>
        <v>-287818.60173500003</v>
      </c>
      <c r="G13" s="1">
        <f>(F13-F12)</f>
        <v>-6.5169125000247732</v>
      </c>
      <c r="H13" s="1">
        <f>H12/219474.6</f>
        <v>1.6796021042981739E-3</v>
      </c>
      <c r="N13" s="1" t="s">
        <v>12</v>
      </c>
      <c r="O13" s="1">
        <v>-537.15777400000002</v>
      </c>
      <c r="P13" s="1">
        <f>627.5*O13</f>
        <v>-337066.50318500004</v>
      </c>
      <c r="Q13" s="1">
        <v>121.89615000000001</v>
      </c>
      <c r="R13" s="1">
        <f>P13+Q13</f>
        <v>-336944.60703500005</v>
      </c>
      <c r="S13" s="1">
        <f>(R13-R11)</f>
        <v>8.0140899999532849</v>
      </c>
      <c r="T13" s="1">
        <f>O11+T12/2</f>
        <v>-537.17049415601616</v>
      </c>
    </row>
    <row r="14" spans="1:20" x14ac:dyDescent="0.35">
      <c r="B14" s="1" t="s">
        <v>12</v>
      </c>
      <c r="C14" s="1">
        <v>-458.79480999999998</v>
      </c>
      <c r="D14" s="1">
        <f>627.5*C14</f>
        <v>-287893.74327500002</v>
      </c>
      <c r="E14" s="1">
        <v>86.897850000000005</v>
      </c>
      <c r="F14" s="1">
        <f>D14+E14</f>
        <v>-287806.84542500001</v>
      </c>
      <c r="G14" s="1">
        <f>(F14-F12)</f>
        <v>5.2393975000013597</v>
      </c>
      <c r="H14" s="1">
        <f>C12+H13/2</f>
        <v>-458.80343919894784</v>
      </c>
    </row>
    <row r="15" spans="1:20" x14ac:dyDescent="0.35">
      <c r="M15" s="1">
        <v>6010</v>
      </c>
      <c r="N15" s="1" t="s">
        <v>13</v>
      </c>
      <c r="O15" s="1">
        <v>-957.039175</v>
      </c>
      <c r="P15" s="1">
        <f>627.5*O15</f>
        <v>-600542.08231249999</v>
      </c>
      <c r="Q15" s="1">
        <v>99.123779999999996</v>
      </c>
      <c r="R15" s="1">
        <f>P15+Q15</f>
        <v>-600442.95853249996</v>
      </c>
      <c r="S15" s="1">
        <f>R15-R15</f>
        <v>0</v>
      </c>
      <c r="T15" s="1">
        <v>389.92</v>
      </c>
    </row>
    <row r="16" spans="1:20" x14ac:dyDescent="0.35">
      <c r="A16" s="1">
        <v>70018</v>
      </c>
      <c r="B16" s="1" t="s">
        <v>13</v>
      </c>
      <c r="C16" s="1">
        <v>-495.54098800000003</v>
      </c>
      <c r="D16" s="1">
        <f>627.5*C16</f>
        <v>-310951.96997000003</v>
      </c>
      <c r="E16" s="1">
        <v>75.295209999999997</v>
      </c>
      <c r="F16" s="1">
        <f>D16+E16</f>
        <v>-310876.67476000002</v>
      </c>
      <c r="G16" s="1">
        <v>0</v>
      </c>
      <c r="H16" s="1">
        <v>371.56</v>
      </c>
      <c r="M16" s="1" t="s">
        <v>45</v>
      </c>
      <c r="N16" s="1" t="s">
        <v>11</v>
      </c>
      <c r="O16" s="1">
        <v>-957.04677700000002</v>
      </c>
      <c r="P16" s="1">
        <f>627.5*O16</f>
        <v>-600546.85256749997</v>
      </c>
      <c r="Q16" s="1">
        <v>99.474990000000005</v>
      </c>
      <c r="R16" s="1">
        <f>P16+Q16</f>
        <v>-600447.37757749995</v>
      </c>
      <c r="S16" s="1">
        <f>(R16-R15)</f>
        <v>-4.4190449999878183</v>
      </c>
      <c r="T16" s="1">
        <f>T15/219474.6</f>
        <v>1.7766064956947181E-3</v>
      </c>
    </row>
    <row r="17" spans="1:20" x14ac:dyDescent="0.35">
      <c r="A17" s="1" t="s">
        <v>46</v>
      </c>
      <c r="B17" s="1" t="s">
        <v>11</v>
      </c>
      <c r="C17" s="1">
        <v>-495.55223000000001</v>
      </c>
      <c r="D17" s="1">
        <f>627.5*C17</f>
        <v>-310959.02432500001</v>
      </c>
      <c r="E17" s="1">
        <v>75.465479999999999</v>
      </c>
      <c r="F17" s="1">
        <f>D17+E17</f>
        <v>-310883.55884499999</v>
      </c>
      <c r="G17" s="1">
        <f>(F17-F16)</f>
        <v>-6.8840849999687634</v>
      </c>
      <c r="H17" s="1">
        <f>H16/219474.6</f>
        <v>1.6929521684969468E-3</v>
      </c>
      <c r="N17" s="1" t="s">
        <v>12</v>
      </c>
      <c r="O17" s="1">
        <v>-957.02598399999999</v>
      </c>
      <c r="P17" s="1">
        <f>627.5*O17</f>
        <v>-600533.80495999998</v>
      </c>
      <c r="Q17" s="1">
        <v>98.594729999999998</v>
      </c>
      <c r="R17" s="1">
        <f>P17+Q17</f>
        <v>-600435.21022999997</v>
      </c>
      <c r="S17" s="1">
        <f>(R17-R15)</f>
        <v>7.7483024999964982</v>
      </c>
      <c r="T17" s="1">
        <f>O15+T16/2</f>
        <v>-957.03828669675215</v>
      </c>
    </row>
    <row r="18" spans="1:20" x14ac:dyDescent="0.35">
      <c r="B18" s="1" t="s">
        <v>12</v>
      </c>
      <c r="C18" s="1">
        <v>-495.531925</v>
      </c>
      <c r="D18" s="1">
        <f>627.5*C18</f>
        <v>-310946.28293749999</v>
      </c>
      <c r="E18" s="1">
        <v>74.60839</v>
      </c>
      <c r="F18" s="1">
        <f>D18+E18</f>
        <v>-310871.67454749998</v>
      </c>
      <c r="G18" s="1">
        <f>(F18-F16)</f>
        <v>5.000212500046473</v>
      </c>
      <c r="H18" s="1">
        <f>C16+H17/2</f>
        <v>-495.54014152391579</v>
      </c>
    </row>
    <row r="19" spans="1:20" x14ac:dyDescent="0.35">
      <c r="M19" s="1">
        <v>6029</v>
      </c>
      <c r="N19" s="1" t="s">
        <v>13</v>
      </c>
      <c r="O19" s="1">
        <v>-631.53565500000002</v>
      </c>
      <c r="P19" s="1">
        <f t="shared" ref="P19:P29" si="4">627.5*O19</f>
        <v>-396288.62351250002</v>
      </c>
      <c r="Q19" s="1">
        <v>151.53207</v>
      </c>
      <c r="R19" s="1">
        <f t="shared" ref="R19:R29" si="5">P19+Q19</f>
        <v>-396137.09144250001</v>
      </c>
      <c r="S19" s="1">
        <v>0</v>
      </c>
      <c r="T19" s="1">
        <v>397.24</v>
      </c>
    </row>
    <row r="20" spans="1:20" x14ac:dyDescent="0.35">
      <c r="A20" s="1">
        <v>70010</v>
      </c>
      <c r="B20" s="1" t="s">
        <v>13</v>
      </c>
      <c r="C20" s="1">
        <v>-878.67097200000001</v>
      </c>
      <c r="D20" s="1">
        <f>627.5*C20</f>
        <v>-551366.03492999997</v>
      </c>
      <c r="E20" s="1">
        <v>64.264480000000006</v>
      </c>
      <c r="F20" s="1">
        <f>D20+E20</f>
        <v>-551301.77044999995</v>
      </c>
      <c r="G20" s="1">
        <v>0</v>
      </c>
      <c r="H20" s="1">
        <v>363.11</v>
      </c>
      <c r="M20" s="1" t="s">
        <v>54</v>
      </c>
      <c r="N20" s="1" t="s">
        <v>11</v>
      </c>
      <c r="O20" s="1">
        <v>-631.54293399999995</v>
      </c>
      <c r="P20" s="1">
        <f t="shared" si="4"/>
        <v>-396293.19108499994</v>
      </c>
      <c r="Q20" s="1">
        <v>151.89619999999999</v>
      </c>
      <c r="R20" s="1">
        <f t="shared" si="5"/>
        <v>-396141.29488499992</v>
      </c>
      <c r="S20" s="1">
        <f>(R20-R19)</f>
        <v>-4.2034424999146722</v>
      </c>
      <c r="T20" s="1">
        <f>T19/219474.6</f>
        <v>1.8099588745121304E-3</v>
      </c>
    </row>
    <row r="21" spans="1:20" x14ac:dyDescent="0.35">
      <c r="A21" s="1" t="s">
        <v>45</v>
      </c>
      <c r="B21" s="1" t="s">
        <v>11</v>
      </c>
      <c r="C21" s="1">
        <v>-878.68250699999999</v>
      </c>
      <c r="D21" s="1">
        <f>627.5*C21</f>
        <v>-551373.27314249997</v>
      </c>
      <c r="E21" s="1">
        <v>64.451070000000001</v>
      </c>
      <c r="F21" s="1">
        <f>D21+E21</f>
        <v>-551308.82207250001</v>
      </c>
      <c r="G21" s="1">
        <f>(F21-F20)</f>
        <v>-7.0516225000610575</v>
      </c>
      <c r="H21" s="1">
        <f>H20/219474.6</f>
        <v>1.6544511301079944E-3</v>
      </c>
      <c r="N21" s="1" t="s">
        <v>12</v>
      </c>
      <c r="O21" s="1">
        <v>-631.52253399999995</v>
      </c>
      <c r="P21" s="1">
        <f t="shared" si="4"/>
        <v>-396280.39008499996</v>
      </c>
      <c r="Q21" s="1">
        <v>151.02936</v>
      </c>
      <c r="R21" s="1">
        <f t="shared" si="5"/>
        <v>-396129.36072499998</v>
      </c>
      <c r="S21" s="1">
        <f>(R21-R19)</f>
        <v>7.7307175000314601</v>
      </c>
      <c r="T21" s="1">
        <f>O19+T20/2</f>
        <v>-631.5347500205628</v>
      </c>
    </row>
    <row r="22" spans="1:20" x14ac:dyDescent="0.35">
      <c r="B22" s="1" t="s">
        <v>12</v>
      </c>
      <c r="C22" s="1">
        <v>-878.66214400000001</v>
      </c>
      <c r="D22" s="1">
        <f>627.5*C22</f>
        <v>-551360.49536000006</v>
      </c>
      <c r="E22" s="1">
        <v>63.587409999999998</v>
      </c>
      <c r="F22" s="1">
        <f>D22+E22</f>
        <v>-551296.90795000002</v>
      </c>
      <c r="G22" s="1">
        <f>(F22-F20)</f>
        <v>4.8624999999301508</v>
      </c>
      <c r="H22" s="1">
        <f>C20+H21/2</f>
        <v>-878.6701447744349</v>
      </c>
      <c r="P22" s="1">
        <f t="shared" si="4"/>
        <v>0</v>
      </c>
      <c r="R22" s="1">
        <f t="shared" si="5"/>
        <v>0</v>
      </c>
    </row>
    <row r="23" spans="1:20" x14ac:dyDescent="0.35">
      <c r="M23" s="1">
        <v>6017</v>
      </c>
      <c r="N23" s="1" t="s">
        <v>13</v>
      </c>
      <c r="O23" s="1">
        <v>-589.99504899999999</v>
      </c>
      <c r="P23" s="1">
        <f t="shared" si="4"/>
        <v>-370221.8932475</v>
      </c>
      <c r="Q23" s="1">
        <v>103.74731</v>
      </c>
      <c r="R23" s="1">
        <f t="shared" si="5"/>
        <v>-370118.1459375</v>
      </c>
      <c r="S23" s="1">
        <v>0</v>
      </c>
      <c r="T23" s="1">
        <v>383.78</v>
      </c>
    </row>
    <row r="24" spans="1:20" x14ac:dyDescent="0.35">
      <c r="A24" s="1">
        <v>70011</v>
      </c>
      <c r="B24" s="1" t="s">
        <v>13</v>
      </c>
      <c r="C24" s="1">
        <v>-557.829474</v>
      </c>
      <c r="D24" s="1">
        <f>627.5*C24</f>
        <v>-350037.99493500002</v>
      </c>
      <c r="E24" s="1">
        <v>83.371960000000001</v>
      </c>
      <c r="F24" s="1">
        <f>D24+E24</f>
        <v>-349954.62297500001</v>
      </c>
      <c r="G24" s="1">
        <v>0</v>
      </c>
      <c r="H24" s="1">
        <v>362.52</v>
      </c>
      <c r="M24" s="1" t="s">
        <v>44</v>
      </c>
      <c r="N24" s="1" t="s">
        <v>11</v>
      </c>
      <c r="O24" s="1">
        <v>-590.002973</v>
      </c>
      <c r="P24" s="1">
        <f t="shared" si="4"/>
        <v>-370226.86555749999</v>
      </c>
      <c r="Q24" s="1">
        <v>104.104</v>
      </c>
      <c r="R24" s="1">
        <f t="shared" si="5"/>
        <v>-370122.76155749999</v>
      </c>
      <c r="S24" s="1">
        <f>(R24-R23)</f>
        <v>-4.6156199999968521</v>
      </c>
      <c r="T24" s="1">
        <f>T23/219474.6</f>
        <v>1.7486305932440471E-3</v>
      </c>
    </row>
    <row r="25" spans="1:20" x14ac:dyDescent="0.35">
      <c r="A25" s="1" t="s">
        <v>53</v>
      </c>
      <c r="B25" s="1" t="s">
        <v>11</v>
      </c>
      <c r="C25" s="1">
        <v>-557.84061899999995</v>
      </c>
      <c r="D25" s="1">
        <f>627.5*C25</f>
        <v>-350044.98842249997</v>
      </c>
      <c r="E25" s="1">
        <v>83.548630000000003</v>
      </c>
      <c r="F25" s="1">
        <f>D25+E25</f>
        <v>-349961.43979249999</v>
      </c>
      <c r="G25" s="1">
        <f>(F25-F24)</f>
        <v>-6.8168174999882467</v>
      </c>
      <c r="H25" s="1">
        <f>H24/219474.6</f>
        <v>1.6517628919246235E-3</v>
      </c>
      <c r="N25" s="1" t="s">
        <v>12</v>
      </c>
      <c r="O25" s="1">
        <v>-589.98198500000001</v>
      </c>
      <c r="P25" s="1">
        <f t="shared" si="4"/>
        <v>-370213.6955875</v>
      </c>
      <c r="Q25" s="1">
        <v>103.21235</v>
      </c>
      <c r="R25" s="1">
        <f t="shared" si="5"/>
        <v>-370110.48323750001</v>
      </c>
      <c r="S25" s="1">
        <f>(R25-R23)</f>
        <v>7.6626999999862164</v>
      </c>
      <c r="T25" s="1">
        <f>O23+T24/2</f>
        <v>-589.99417468470335</v>
      </c>
    </row>
    <row r="26" spans="1:20" x14ac:dyDescent="0.35">
      <c r="B26" s="1" t="s">
        <v>12</v>
      </c>
      <c r="C26" s="1">
        <v>-557.82032900000002</v>
      </c>
      <c r="D26" s="1">
        <f>627.5*C26</f>
        <v>-350032.25644750003</v>
      </c>
      <c r="E26" s="1">
        <v>82.68647</v>
      </c>
      <c r="F26" s="1">
        <f>D26+E26</f>
        <v>-349949.56997750001</v>
      </c>
      <c r="G26" s="1">
        <f>(F26-F24)</f>
        <v>5.0529974999953993</v>
      </c>
      <c r="H26" s="1">
        <f>C24+H25/2</f>
        <v>-557.82864811855404</v>
      </c>
      <c r="P26" s="1">
        <f t="shared" si="4"/>
        <v>0</v>
      </c>
      <c r="R26" s="1">
        <f t="shared" si="5"/>
        <v>0</v>
      </c>
    </row>
    <row r="27" spans="1:20" x14ac:dyDescent="0.35">
      <c r="M27" s="1">
        <v>6018</v>
      </c>
      <c r="N27" s="1" t="s">
        <v>13</v>
      </c>
      <c r="O27" s="1">
        <v>-573.90905999999995</v>
      </c>
      <c r="P27" s="1">
        <f t="shared" si="4"/>
        <v>-360127.93514999998</v>
      </c>
      <c r="Q27" s="1">
        <v>110.16840999999999</v>
      </c>
      <c r="R27" s="1">
        <f t="shared" si="5"/>
        <v>-360017.76673999999</v>
      </c>
      <c r="S27" s="1">
        <v>0</v>
      </c>
      <c r="T27" s="1">
        <v>396.57</v>
      </c>
    </row>
    <row r="28" spans="1:20" x14ac:dyDescent="0.35">
      <c r="M28" s="1" t="s">
        <v>46</v>
      </c>
      <c r="N28" s="1" t="s">
        <v>11</v>
      </c>
      <c r="O28" s="1">
        <v>-573.91644099999996</v>
      </c>
      <c r="P28" s="1">
        <f t="shared" si="4"/>
        <v>-360132.5667275</v>
      </c>
      <c r="Q28" s="1">
        <v>110.49959</v>
      </c>
      <c r="R28" s="1">
        <f t="shared" si="5"/>
        <v>-360022.06713749998</v>
      </c>
      <c r="S28" s="1">
        <f>(R28-R27)</f>
        <v>-4.3003974999883212</v>
      </c>
      <c r="T28" s="1">
        <f>T27/219474.6</f>
        <v>1.8069061294564382E-3</v>
      </c>
    </row>
    <row r="29" spans="1:20" x14ac:dyDescent="0.35">
      <c r="N29" s="1" t="s">
        <v>12</v>
      </c>
      <c r="O29" s="1">
        <v>-573.89567999999997</v>
      </c>
      <c r="P29" s="1">
        <f t="shared" si="4"/>
        <v>-360119.5392</v>
      </c>
      <c r="Q29" s="1">
        <v>109.62298</v>
      </c>
      <c r="R29" s="1">
        <f t="shared" si="5"/>
        <v>-360009.91622000001</v>
      </c>
      <c r="S29" s="1">
        <f>(R29-R27)</f>
        <v>7.8505199999781325</v>
      </c>
      <c r="T29" s="1">
        <f>O27+T28/2</f>
        <v>-573.90815654693517</v>
      </c>
    </row>
    <row r="31" spans="1:20" x14ac:dyDescent="0.35">
      <c r="M31" s="1">
        <v>6055</v>
      </c>
      <c r="N31" s="1" t="s">
        <v>13</v>
      </c>
      <c r="O31" s="1">
        <v>-611.025892</v>
      </c>
      <c r="P31" s="1">
        <f>627.5*O31</f>
        <v>-383418.74722999998</v>
      </c>
      <c r="Q31" s="1">
        <v>110.82892</v>
      </c>
      <c r="R31" s="1">
        <f>P31+Q31</f>
        <v>-383307.91830999998</v>
      </c>
      <c r="S31" s="1">
        <v>0</v>
      </c>
      <c r="T31" s="1">
        <v>386.2</v>
      </c>
    </row>
    <row r="32" spans="1:20" x14ac:dyDescent="0.35">
      <c r="M32" s="1" t="s">
        <v>55</v>
      </c>
      <c r="N32" s="1" t="s">
        <v>11</v>
      </c>
      <c r="O32" s="1">
        <v>-611.03337199999999</v>
      </c>
      <c r="P32" s="1">
        <f>627.5*O32</f>
        <v>-383423.44092999998</v>
      </c>
      <c r="Q32" s="1">
        <v>111.15431</v>
      </c>
      <c r="R32" s="1">
        <f>P32+Q32</f>
        <v>-383312.28661999997</v>
      </c>
      <c r="S32" s="1">
        <f>(R32-R31)</f>
        <v>-4.3683099999907427</v>
      </c>
      <c r="T32" s="1">
        <f>T31/219474.6</f>
        <v>1.7596569261317709E-3</v>
      </c>
    </row>
    <row r="33" spans="12:20" x14ac:dyDescent="0.35">
      <c r="N33" s="1" t="s">
        <v>12</v>
      </c>
      <c r="O33" s="1">
        <v>-611.01241300000004</v>
      </c>
      <c r="P33" s="1">
        <f>627.5*O33</f>
        <v>-383410.28915750002</v>
      </c>
      <c r="Q33" s="1">
        <v>110.27222999999999</v>
      </c>
      <c r="R33" s="1">
        <f>P33+Q33</f>
        <v>-383300.01692750002</v>
      </c>
      <c r="S33" s="1">
        <f>(R33-R31)</f>
        <v>7.9013824999565259</v>
      </c>
      <c r="T33" s="1">
        <f>O31+T32/2</f>
        <v>-611.0250121715369</v>
      </c>
    </row>
    <row r="35" spans="12:20" x14ac:dyDescent="0.35">
      <c r="M35" s="1">
        <v>6009</v>
      </c>
      <c r="N35" s="1" t="s">
        <v>13</v>
      </c>
      <c r="O35" s="1">
        <v>-3069.9149459999999</v>
      </c>
      <c r="P35" s="1">
        <f>627.5*O35</f>
        <v>-1926371.6286149998</v>
      </c>
      <c r="Q35" s="1">
        <v>98.706659999999999</v>
      </c>
      <c r="R35" s="1">
        <f>P35+Q35</f>
        <v>-1926272.9219549999</v>
      </c>
      <c r="S35" s="1">
        <f>R35-R35</f>
        <v>0</v>
      </c>
      <c r="T35" s="1">
        <v>388.97</v>
      </c>
    </row>
    <row r="36" spans="12:20" x14ac:dyDescent="0.35">
      <c r="M36" s="1" t="s">
        <v>56</v>
      </c>
      <c r="N36" s="1" t="s">
        <v>11</v>
      </c>
      <c r="O36" s="1">
        <v>-3069.9225499999998</v>
      </c>
      <c r="P36" s="1">
        <f>627.5*O36</f>
        <v>-1926376.4001249999</v>
      </c>
      <c r="Q36" s="1">
        <v>99.055689999999998</v>
      </c>
      <c r="R36" s="1">
        <f>P36+Q36</f>
        <v>-1926277.3444349999</v>
      </c>
      <c r="S36" s="1">
        <f>(R36-R35)</f>
        <v>-4.4224799999501556</v>
      </c>
      <c r="T36" s="1">
        <f>T35/219474.6</f>
        <v>1.7722779765859012E-3</v>
      </c>
    </row>
    <row r="37" spans="12:20" x14ac:dyDescent="0.35">
      <c r="N37" s="1" t="s">
        <v>12</v>
      </c>
      <c r="O37" s="1">
        <v>-3069.9017520000002</v>
      </c>
      <c r="P37" s="1">
        <f>627.5*O37</f>
        <v>-1926363.34938</v>
      </c>
      <c r="Q37" s="1">
        <v>98.175939999999997</v>
      </c>
      <c r="R37" s="1">
        <f>P37+Q37</f>
        <v>-1926265.17344</v>
      </c>
      <c r="S37" s="1">
        <f>(R37-R35)</f>
        <v>7.7485149998683482</v>
      </c>
      <c r="T37" s="1">
        <f>O35+T36/2</f>
        <v>-3069.9140598610115</v>
      </c>
    </row>
    <row r="40" spans="12:20" x14ac:dyDescent="0.35">
      <c r="O40" s="1" t="s">
        <v>0</v>
      </c>
      <c r="P40" s="1" t="s">
        <v>1</v>
      </c>
      <c r="Q40" s="1" t="s">
        <v>2</v>
      </c>
      <c r="R40" s="1" t="s">
        <v>3</v>
      </c>
      <c r="S40" s="1" t="s">
        <v>4</v>
      </c>
    </row>
    <row r="41" spans="12:20" x14ac:dyDescent="0.35">
      <c r="M41" s="1">
        <v>6001</v>
      </c>
      <c r="N41" s="1" t="s">
        <v>5</v>
      </c>
      <c r="O41" s="1">
        <v>-497.98596199999997</v>
      </c>
      <c r="P41" s="1">
        <f>627.5*O41</f>
        <v>-312486.19115500001</v>
      </c>
      <c r="Q41" s="1">
        <v>105.13235</v>
      </c>
      <c r="R41" s="1">
        <f>P41+Q41</f>
        <v>-312381.05880499998</v>
      </c>
      <c r="S41" s="1">
        <v>0</v>
      </c>
    </row>
    <row r="42" spans="12:20" x14ac:dyDescent="0.35">
      <c r="L42" s="1" t="s">
        <v>33</v>
      </c>
      <c r="M42" s="1" t="s">
        <v>25</v>
      </c>
      <c r="N42" s="1" t="s">
        <v>6</v>
      </c>
      <c r="O42" s="1">
        <v>-497.99303099999997</v>
      </c>
      <c r="P42" s="1">
        <f>627.5*O42</f>
        <v>-312490.62695249997</v>
      </c>
      <c r="Q42" s="1">
        <v>105.45650000000001</v>
      </c>
      <c r="R42" s="1">
        <f>P42+Q42</f>
        <v>-312385.1704525</v>
      </c>
      <c r="S42" s="1">
        <f>(R42-R41)</f>
        <v>-4.1116475000162609</v>
      </c>
    </row>
    <row r="43" spans="12:20" x14ac:dyDescent="0.35">
      <c r="N43" s="1" t="s">
        <v>7</v>
      </c>
      <c r="O43" s="1">
        <v>-497.97226899999998</v>
      </c>
      <c r="P43" s="1">
        <f>627.5*O43</f>
        <v>-312477.59879750002</v>
      </c>
      <c r="Q43" s="1">
        <v>104.58762</v>
      </c>
      <c r="R43" s="1">
        <f>P43+Q43</f>
        <v>-312373.01117750001</v>
      </c>
      <c r="S43" s="1">
        <f>(R43-R41)</f>
        <v>8.0476274999673478</v>
      </c>
    </row>
    <row r="45" spans="12:20" x14ac:dyDescent="0.35">
      <c r="L45" s="1" t="s">
        <v>34</v>
      </c>
      <c r="M45" s="1">
        <v>6002</v>
      </c>
      <c r="N45" s="1" t="s">
        <v>14</v>
      </c>
      <c r="O45" s="1">
        <v>-597.01949400000001</v>
      </c>
      <c r="P45" s="1">
        <f>627.5*O45</f>
        <v>-374629.73248499999</v>
      </c>
      <c r="Q45" s="1">
        <v>100.17259</v>
      </c>
      <c r="R45" s="1">
        <f>P45+Q45</f>
        <v>-374529.55989500001</v>
      </c>
      <c r="S45" s="1">
        <v>0</v>
      </c>
    </row>
    <row r="46" spans="12:20" x14ac:dyDescent="0.35">
      <c r="M46" s="1" t="s">
        <v>26</v>
      </c>
      <c r="N46" s="1" t="s">
        <v>15</v>
      </c>
      <c r="O46" s="1">
        <v>-597.02705400000002</v>
      </c>
      <c r="P46" s="1">
        <f>627.5*O46</f>
        <v>-374634.47638499999</v>
      </c>
      <c r="Q46" s="1">
        <v>100.52937</v>
      </c>
      <c r="R46" s="1">
        <f>P46+Q46</f>
        <v>-374533.94701499998</v>
      </c>
      <c r="S46" s="1">
        <f>(R46-R45)</f>
        <v>-4.3871199999703094</v>
      </c>
    </row>
    <row r="47" spans="12:20" x14ac:dyDescent="0.35">
      <c r="N47" s="1" t="s">
        <v>16</v>
      </c>
      <c r="O47" s="1">
        <v>-597.00629300000003</v>
      </c>
      <c r="P47" s="1">
        <f>627.5*O47</f>
        <v>-374621.44885750004</v>
      </c>
      <c r="Q47" s="1">
        <v>99.652320000000003</v>
      </c>
      <c r="R47" s="1">
        <f>P47+Q47</f>
        <v>-374521.79653750005</v>
      </c>
      <c r="S47" s="1">
        <f>(R47-R45)</f>
        <v>7.7633574999636039</v>
      </c>
    </row>
    <row r="49" spans="12:19" x14ac:dyDescent="0.35">
      <c r="L49" s="1" t="s">
        <v>35</v>
      </c>
      <c r="M49" s="1">
        <v>6007</v>
      </c>
      <c r="N49" s="1" t="s">
        <v>17</v>
      </c>
      <c r="O49" s="1">
        <v>-537.17138999999997</v>
      </c>
      <c r="P49" s="1">
        <f>627.5*O49</f>
        <v>-337075.04722499999</v>
      </c>
      <c r="Q49" s="1">
        <v>122.42604</v>
      </c>
      <c r="R49" s="1">
        <f>P49+Q49</f>
        <v>-336952.621185</v>
      </c>
      <c r="S49" s="1">
        <f>R49-R49</f>
        <v>0</v>
      </c>
    </row>
    <row r="50" spans="12:19" x14ac:dyDescent="0.35">
      <c r="M50" s="1" t="s">
        <v>26</v>
      </c>
      <c r="N50" s="1" t="s">
        <v>18</v>
      </c>
      <c r="O50" s="1">
        <v>-537.17845899999998</v>
      </c>
      <c r="P50" s="1">
        <f>627.5*O50</f>
        <v>-337079.4830225</v>
      </c>
      <c r="Q50" s="1">
        <v>122.77173999999999</v>
      </c>
      <c r="R50" s="1">
        <f>P50+Q50</f>
        <v>-336956.71128250001</v>
      </c>
      <c r="S50" s="1">
        <f>(R50-R49)</f>
        <v>-4.0900975000113249</v>
      </c>
    </row>
    <row r="51" spans="12:19" x14ac:dyDescent="0.35">
      <c r="N51" s="1" t="s">
        <v>21</v>
      </c>
      <c r="O51" s="1">
        <v>-537.15777400000002</v>
      </c>
      <c r="P51" s="1">
        <f>627.5*O51</f>
        <v>-337066.50318500004</v>
      </c>
      <c r="Q51" s="1">
        <v>121.89615000000001</v>
      </c>
      <c r="R51" s="1">
        <f>P51+Q51</f>
        <v>-336944.60703500005</v>
      </c>
      <c r="S51" s="1">
        <f>(R51-R49)</f>
        <v>8.0141499999444932</v>
      </c>
    </row>
    <row r="53" spans="12:19" x14ac:dyDescent="0.35">
      <c r="L53" s="1" t="s">
        <v>36</v>
      </c>
      <c r="M53" s="1">
        <v>6010</v>
      </c>
      <c r="N53" s="1" t="s">
        <v>27</v>
      </c>
      <c r="O53" s="1">
        <v>-957.039175</v>
      </c>
      <c r="P53" s="1">
        <f>627.5*O53</f>
        <v>-600542.08231249999</v>
      </c>
      <c r="Q53" s="1">
        <v>99.123769999999993</v>
      </c>
      <c r="R53" s="1">
        <f>P53+Q53</f>
        <v>-600442.95854250004</v>
      </c>
      <c r="S53" s="1">
        <f>R53-R53</f>
        <v>0</v>
      </c>
    </row>
    <row r="54" spans="12:19" x14ac:dyDescent="0.35">
      <c r="M54" s="1" t="s">
        <v>26</v>
      </c>
      <c r="N54" s="1" t="s">
        <v>28</v>
      </c>
      <c r="O54" s="1">
        <v>-957.04677700000002</v>
      </c>
      <c r="P54" s="1">
        <f>627.5*O54</f>
        <v>-600546.85256749997</v>
      </c>
      <c r="Q54" s="1">
        <v>99.474999999999994</v>
      </c>
      <c r="R54" s="1">
        <f>P54+Q54</f>
        <v>-600447.37756749999</v>
      </c>
      <c r="S54" s="1">
        <f>(R54-R53)</f>
        <v>-4.4190249999519438</v>
      </c>
    </row>
    <row r="55" spans="12:19" x14ac:dyDescent="0.35">
      <c r="N55" s="1" t="s">
        <v>29</v>
      </c>
      <c r="O55" s="1">
        <v>-957.02598399999999</v>
      </c>
      <c r="P55" s="1">
        <f>627.5*O55</f>
        <v>-600533.80495999998</v>
      </c>
      <c r="Q55" s="1">
        <v>98.594729999999998</v>
      </c>
      <c r="R55" s="1">
        <f>P55+Q55</f>
        <v>-600435.21022999997</v>
      </c>
      <c r="S55" s="1">
        <f>(R55-R53)</f>
        <v>7.7483125000726432</v>
      </c>
    </row>
    <row r="57" spans="12:19" x14ac:dyDescent="0.35">
      <c r="L57" s="1" t="s">
        <v>37</v>
      </c>
      <c r="M57" s="1">
        <v>9001</v>
      </c>
      <c r="N57" s="1" t="s">
        <v>5</v>
      </c>
      <c r="O57" s="1">
        <v>-1092.2325969999999</v>
      </c>
      <c r="P57" s="1">
        <f>627.5*O57</f>
        <v>-685375.95461749996</v>
      </c>
      <c r="Q57" s="1">
        <v>76.525800000000004</v>
      </c>
      <c r="R57" s="1">
        <f>P57+Q57</f>
        <v>-685299.42881750001</v>
      </c>
      <c r="S57" s="1">
        <v>0</v>
      </c>
    </row>
    <row r="58" spans="12:19" x14ac:dyDescent="0.35">
      <c r="M58" s="1" t="s">
        <v>26</v>
      </c>
      <c r="N58" s="1" t="s">
        <v>6</v>
      </c>
      <c r="O58" s="1">
        <v>-1092.2392850000001</v>
      </c>
      <c r="P58" s="1">
        <f>627.5*O58</f>
        <v>-685380.15133750008</v>
      </c>
      <c r="Q58" s="1">
        <v>76.610969999999995</v>
      </c>
      <c r="R58" s="1">
        <f>P58+Q58</f>
        <v>-685303.54036750004</v>
      </c>
      <c r="S58" s="1">
        <f>(R58-R57)</f>
        <v>-4.1115500000305474</v>
      </c>
    </row>
    <row r="59" spans="12:19" x14ac:dyDescent="0.35">
      <c r="N59" s="1" t="s">
        <v>7</v>
      </c>
      <c r="O59" s="1">
        <v>-1092.2195489999999</v>
      </c>
      <c r="P59" s="1">
        <f>627.5*O59</f>
        <v>-685367.76699749997</v>
      </c>
      <c r="Q59" s="1">
        <v>75.628929999999997</v>
      </c>
      <c r="R59" s="1">
        <f>P59+Q59</f>
        <v>-685292.13806749997</v>
      </c>
      <c r="S59" s="1">
        <f>(R59-R57)</f>
        <v>7.2907500000437722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1a-f</vt:lpstr>
      <vt:lpstr>2a-h, 3a-g</vt:lpstr>
      <vt:lpstr>4a-d</vt:lpstr>
      <vt:lpstr>7a-e</vt:lpstr>
      <vt:lpstr>5a-f, 6a-i, energy at 11K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Guanqi Qiu</dc:creator>
  <cp:lastModifiedBy>Guanqi Qiu</cp:lastModifiedBy>
  <dcterms:created xsi:type="dcterms:W3CDTF">2015-06-05T18:17:20Z</dcterms:created>
  <dcterms:modified xsi:type="dcterms:W3CDTF">2023-03-07T22:54:54Z</dcterms:modified>
</cp:coreProperties>
</file>