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Anhang\Risikoanalyse\alt\"/>
    </mc:Choice>
  </mc:AlternateContent>
  <xr:revisionPtr revIDLastSave="0" documentId="13_ncr:1_{3434B931-6C02-4FB1-8712-AEEA2A4DC8D7}" xr6:coauthVersionLast="47" xr6:coauthVersionMax="47" xr10:uidLastSave="{00000000-0000-0000-0000-000000000000}"/>
  <bookViews>
    <workbookView xWindow="-28920" yWindow="-120" windowWidth="29040" windowHeight="15720" activeTab="5" xr2:uid="{E95BC60F-79F8-4A9C-B2FD-064EDA53A5B3}"/>
  </bookViews>
  <sheets>
    <sheet name="1639_klein" sheetId="1" r:id="rId1"/>
    <sheet name="5009_klein" sheetId="3" r:id="rId2"/>
    <sheet name="596_klein" sheetId="6" r:id="rId3"/>
    <sheet name="1639_groß" sheetId="2" r:id="rId4"/>
    <sheet name="5009_groß" sheetId="4" r:id="rId5"/>
    <sheet name="596_groß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" l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I35" i="7"/>
  <c r="H35" i="7"/>
  <c r="G35" i="7"/>
  <c r="F35" i="7"/>
  <c r="E35" i="7"/>
  <c r="D35" i="7"/>
  <c r="C35" i="7"/>
  <c r="B35" i="7"/>
  <c r="I34" i="7"/>
  <c r="H34" i="7"/>
  <c r="G34" i="7"/>
  <c r="F34" i="7"/>
  <c r="E34" i="7"/>
  <c r="D34" i="7"/>
  <c r="C34" i="7"/>
  <c r="B34" i="7"/>
  <c r="I33" i="7"/>
  <c r="H33" i="7"/>
  <c r="G33" i="7"/>
  <c r="F33" i="7"/>
  <c r="E33" i="7"/>
  <c r="D33" i="7"/>
  <c r="C33" i="7"/>
  <c r="B33" i="7"/>
  <c r="I32" i="7"/>
  <c r="H32" i="7"/>
  <c r="G32" i="7"/>
  <c r="F32" i="7"/>
  <c r="E32" i="7"/>
  <c r="D32" i="7"/>
  <c r="C32" i="7"/>
  <c r="B32" i="7"/>
  <c r="I30" i="7"/>
  <c r="H30" i="7"/>
  <c r="G30" i="7"/>
  <c r="F30" i="7"/>
  <c r="E30" i="7"/>
  <c r="D30" i="7"/>
  <c r="C30" i="7"/>
  <c r="B30" i="7"/>
  <c r="I29" i="7"/>
  <c r="H29" i="7"/>
  <c r="G29" i="7"/>
  <c r="F29" i="7"/>
  <c r="E29" i="7"/>
  <c r="D29" i="7"/>
  <c r="C29" i="7"/>
  <c r="B29" i="7"/>
  <c r="I28" i="7"/>
  <c r="H28" i="7"/>
  <c r="G28" i="7"/>
  <c r="F28" i="7"/>
  <c r="E28" i="7"/>
  <c r="D28" i="7"/>
  <c r="C28" i="7"/>
  <c r="B28" i="7"/>
  <c r="I27" i="7"/>
  <c r="H27" i="7"/>
  <c r="G27" i="7"/>
  <c r="F27" i="7"/>
  <c r="E27" i="7"/>
  <c r="D27" i="7"/>
  <c r="C27" i="7"/>
  <c r="B27" i="7"/>
  <c r="I26" i="7"/>
  <c r="H26" i="7"/>
  <c r="G26" i="7"/>
  <c r="F26" i="7"/>
  <c r="E26" i="7"/>
  <c r="D26" i="7"/>
  <c r="C26" i="7"/>
  <c r="B26" i="7"/>
  <c r="I35" i="6"/>
  <c r="H35" i="6"/>
  <c r="G35" i="6"/>
  <c r="F35" i="6"/>
  <c r="E35" i="6"/>
  <c r="D35" i="6"/>
  <c r="C35" i="6"/>
  <c r="B35" i="6"/>
  <c r="I34" i="6"/>
  <c r="H34" i="6"/>
  <c r="G34" i="6"/>
  <c r="F34" i="6"/>
  <c r="E34" i="6"/>
  <c r="D34" i="6"/>
  <c r="C34" i="6"/>
  <c r="B34" i="6"/>
  <c r="I33" i="6"/>
  <c r="H33" i="6"/>
  <c r="G33" i="6"/>
  <c r="F33" i="6"/>
  <c r="E33" i="6"/>
  <c r="D33" i="6"/>
  <c r="C33" i="6"/>
  <c r="B33" i="6"/>
  <c r="I32" i="6"/>
  <c r="H32" i="6"/>
  <c r="G32" i="6"/>
  <c r="F32" i="6"/>
  <c r="E32" i="6"/>
  <c r="D32" i="6"/>
  <c r="C32" i="6"/>
  <c r="B32" i="6"/>
  <c r="I30" i="6"/>
  <c r="H30" i="6"/>
  <c r="G30" i="6"/>
  <c r="F30" i="6"/>
  <c r="E30" i="6"/>
  <c r="D30" i="6"/>
  <c r="C30" i="6"/>
  <c r="B30" i="6"/>
  <c r="I29" i="6"/>
  <c r="H29" i="6"/>
  <c r="G29" i="6"/>
  <c r="F29" i="6"/>
  <c r="E29" i="6"/>
  <c r="D29" i="6"/>
  <c r="C29" i="6"/>
  <c r="B29" i="6"/>
  <c r="I28" i="6"/>
  <c r="H28" i="6"/>
  <c r="G28" i="6"/>
  <c r="F28" i="6"/>
  <c r="E28" i="6"/>
  <c r="D28" i="6"/>
  <c r="C28" i="6"/>
  <c r="B28" i="6"/>
  <c r="I27" i="6"/>
  <c r="H27" i="6"/>
  <c r="G27" i="6"/>
  <c r="F27" i="6"/>
  <c r="E27" i="6"/>
  <c r="D27" i="6"/>
  <c r="C27" i="6"/>
  <c r="B27" i="6"/>
  <c r="I26" i="6"/>
  <c r="H26" i="6"/>
  <c r="G26" i="6"/>
  <c r="F26" i="6"/>
  <c r="E26" i="6"/>
  <c r="D26" i="6"/>
  <c r="C26" i="6"/>
  <c r="B26" i="6"/>
  <c r="I35" i="4"/>
  <c r="H35" i="4"/>
  <c r="G35" i="4"/>
  <c r="F35" i="4"/>
  <c r="E35" i="4"/>
  <c r="D35" i="4"/>
  <c r="C35" i="4"/>
  <c r="B35" i="4"/>
  <c r="I34" i="4"/>
  <c r="H34" i="4"/>
  <c r="G34" i="4"/>
  <c r="F34" i="4"/>
  <c r="E34" i="4"/>
  <c r="D34" i="4"/>
  <c r="C34" i="4"/>
  <c r="B34" i="4"/>
  <c r="I33" i="4"/>
  <c r="H33" i="4"/>
  <c r="G33" i="4"/>
  <c r="F33" i="4"/>
  <c r="E33" i="4"/>
  <c r="D33" i="4"/>
  <c r="C33" i="4"/>
  <c r="B33" i="4"/>
  <c r="I32" i="4"/>
  <c r="H32" i="4"/>
  <c r="G32" i="4"/>
  <c r="F32" i="4"/>
  <c r="E32" i="4"/>
  <c r="D32" i="4"/>
  <c r="C32" i="4"/>
  <c r="B32" i="4"/>
  <c r="I30" i="4"/>
  <c r="H30" i="4"/>
  <c r="G30" i="4"/>
  <c r="F30" i="4"/>
  <c r="E30" i="4"/>
  <c r="D30" i="4"/>
  <c r="C30" i="4"/>
  <c r="B30" i="4"/>
  <c r="I29" i="4"/>
  <c r="H29" i="4"/>
  <c r="G29" i="4"/>
  <c r="F29" i="4"/>
  <c r="E29" i="4"/>
  <c r="D29" i="4"/>
  <c r="C29" i="4"/>
  <c r="B29" i="4"/>
  <c r="I28" i="4"/>
  <c r="H28" i="4"/>
  <c r="G28" i="4"/>
  <c r="F28" i="4"/>
  <c r="E28" i="4"/>
  <c r="D28" i="4"/>
  <c r="C28" i="4"/>
  <c r="B28" i="4"/>
  <c r="I27" i="4"/>
  <c r="H27" i="4"/>
  <c r="G27" i="4"/>
  <c r="F27" i="4"/>
  <c r="E27" i="4"/>
  <c r="D27" i="4"/>
  <c r="C27" i="4"/>
  <c r="B27" i="4"/>
  <c r="I26" i="4"/>
  <c r="H26" i="4"/>
  <c r="G26" i="4"/>
  <c r="F26" i="4"/>
  <c r="E26" i="4"/>
  <c r="D26" i="4"/>
  <c r="C26" i="4"/>
  <c r="B26" i="4"/>
  <c r="I35" i="3"/>
  <c r="H35" i="3"/>
  <c r="G35" i="3"/>
  <c r="F35" i="3"/>
  <c r="E35" i="3"/>
  <c r="D35" i="3"/>
  <c r="C35" i="3"/>
  <c r="B35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32" i="3"/>
  <c r="H32" i="3"/>
  <c r="G32" i="3"/>
  <c r="F32" i="3"/>
  <c r="E32" i="3"/>
  <c r="D32" i="3"/>
  <c r="C32" i="3"/>
  <c r="B32" i="3"/>
  <c r="I30" i="3"/>
  <c r="H30" i="3"/>
  <c r="G30" i="3"/>
  <c r="F30" i="3"/>
  <c r="E30" i="3"/>
  <c r="D30" i="3"/>
  <c r="C30" i="3"/>
  <c r="B30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7" i="3"/>
  <c r="H27" i="3"/>
  <c r="G27" i="3"/>
  <c r="F27" i="3"/>
  <c r="E27" i="3"/>
  <c r="D27" i="3"/>
  <c r="C27" i="3"/>
  <c r="B27" i="3"/>
  <c r="I26" i="3"/>
  <c r="H26" i="3"/>
  <c r="G26" i="3"/>
  <c r="F26" i="3"/>
  <c r="E26" i="3"/>
  <c r="D26" i="3"/>
  <c r="C26" i="3"/>
  <c r="B26" i="3"/>
  <c r="H36" i="4" l="1"/>
  <c r="H36" i="3"/>
  <c r="C36" i="3"/>
  <c r="D36" i="3"/>
  <c r="E36" i="3"/>
  <c r="D36" i="6"/>
  <c r="G36" i="6"/>
  <c r="I36" i="6"/>
  <c r="C36" i="6"/>
  <c r="I36" i="4"/>
  <c r="B36" i="4"/>
  <c r="C36" i="4"/>
  <c r="B36" i="7"/>
  <c r="C36" i="7"/>
  <c r="D36" i="7"/>
  <c r="E36" i="7"/>
  <c r="F36" i="7"/>
  <c r="G36" i="7"/>
  <c r="H36" i="7"/>
  <c r="I36" i="7"/>
  <c r="I36" i="3"/>
  <c r="E36" i="4"/>
  <c r="E36" i="6"/>
  <c r="H36" i="6"/>
  <c r="D36" i="4"/>
  <c r="G36" i="4"/>
  <c r="G36" i="3"/>
  <c r="F36" i="4"/>
  <c r="F36" i="3"/>
  <c r="F36" i="6"/>
  <c r="B36" i="6"/>
  <c r="B36" i="3"/>
  <c r="I35" i="2" l="1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H36" i="2" l="1"/>
  <c r="B36" i="2"/>
  <c r="C36" i="2"/>
  <c r="D36" i="2"/>
  <c r="E36" i="2"/>
  <c r="F36" i="2"/>
  <c r="G36" i="2"/>
  <c r="I36" i="2"/>
  <c r="F28" i="1" l="1"/>
  <c r="F34" i="1"/>
  <c r="F32" i="1"/>
  <c r="C35" i="1"/>
  <c r="D35" i="1"/>
  <c r="E35" i="1"/>
  <c r="F35" i="1"/>
  <c r="G35" i="1"/>
  <c r="H35" i="1"/>
  <c r="I35" i="1"/>
  <c r="B35" i="1"/>
  <c r="C34" i="1"/>
  <c r="D34" i="1"/>
  <c r="E34" i="1"/>
  <c r="G34" i="1"/>
  <c r="H34" i="1"/>
  <c r="I34" i="1"/>
  <c r="B34" i="1"/>
  <c r="C32" i="1"/>
  <c r="D32" i="1"/>
  <c r="E32" i="1"/>
  <c r="G32" i="1"/>
  <c r="H32" i="1"/>
  <c r="I32" i="1"/>
  <c r="C33" i="1"/>
  <c r="D33" i="1"/>
  <c r="E33" i="1"/>
  <c r="F33" i="1"/>
  <c r="G33" i="1"/>
  <c r="H33" i="1"/>
  <c r="I33" i="1"/>
  <c r="B33" i="1"/>
  <c r="G36" i="1" l="1"/>
  <c r="F36" i="1"/>
  <c r="E36" i="1"/>
  <c r="D36" i="1"/>
  <c r="C36" i="1"/>
  <c r="B36" i="1"/>
  <c r="I36" i="1"/>
  <c r="H36" i="1"/>
  <c r="B32" i="1"/>
  <c r="C30" i="1"/>
  <c r="D30" i="1"/>
  <c r="E30" i="1"/>
  <c r="F30" i="1"/>
  <c r="G30" i="1"/>
  <c r="H30" i="1"/>
  <c r="I30" i="1"/>
  <c r="B30" i="1"/>
  <c r="C29" i="1"/>
  <c r="D29" i="1"/>
  <c r="E29" i="1"/>
  <c r="F29" i="1"/>
  <c r="G29" i="1"/>
  <c r="H29" i="1"/>
  <c r="I29" i="1"/>
  <c r="B29" i="1"/>
  <c r="B28" i="1"/>
  <c r="C28" i="1"/>
  <c r="D28" i="1"/>
  <c r="E28" i="1"/>
  <c r="G28" i="1"/>
  <c r="H28" i="1"/>
  <c r="I28" i="1"/>
  <c r="I27" i="1"/>
  <c r="C27" i="1"/>
  <c r="D27" i="1"/>
  <c r="E27" i="1"/>
  <c r="F27" i="1"/>
  <c r="G27" i="1"/>
  <c r="H27" i="1"/>
  <c r="B27" i="1"/>
  <c r="B26" i="1"/>
  <c r="D26" i="1"/>
  <c r="E26" i="1"/>
  <c r="F26" i="1"/>
  <c r="G26" i="1"/>
  <c r="H26" i="1"/>
  <c r="I26" i="1"/>
  <c r="C26" i="1"/>
</calcChain>
</file>

<file path=xl/sharedStrings.xml><?xml version="1.0" encoding="utf-8"?>
<sst xmlns="http://schemas.openxmlformats.org/spreadsheetml/2006/main" count="180" uniqueCount="31">
  <si>
    <t>Gewichtungsfaktoren</t>
  </si>
  <si>
    <t>Spannweite</t>
  </si>
  <si>
    <t>Standartabweichung</t>
  </si>
  <si>
    <t>0.1 Quantil; 90%</t>
  </si>
  <si>
    <t>0.25 Quantil; 75%</t>
  </si>
  <si>
    <t>0.5 Quantil; 50%</t>
  </si>
  <si>
    <t>Quantilsabstand</t>
  </si>
  <si>
    <t>5009, Mais, wendend, klein</t>
  </si>
  <si>
    <t>1639, Mais, wendend, klein</t>
  </si>
  <si>
    <t>1639, Mais, wendend, groß</t>
  </si>
  <si>
    <t>5009, Mais, wendend, groß</t>
  </si>
  <si>
    <t>Mittelwert</t>
  </si>
  <si>
    <t>Aussaatkosten (€/ha) ohne Windauflage</t>
  </si>
  <si>
    <t>Aussaatkosten (€/ha) mit Windauflage</t>
  </si>
  <si>
    <r>
      <t>M</t>
    </r>
    <r>
      <rPr>
        <b/>
        <vertAlign val="subscript"/>
        <sz val="11"/>
        <rFont val="Calibri"/>
        <family val="2"/>
        <scheme val="minor"/>
      </rPr>
      <t>raf</t>
    </r>
    <r>
      <rPr>
        <b/>
        <sz val="11"/>
        <rFont val="Calibri"/>
        <family val="2"/>
        <scheme val="minor"/>
      </rPr>
      <t> Q(0,40)</t>
    </r>
  </si>
  <si>
    <r>
      <t>M</t>
    </r>
    <r>
      <rPr>
        <b/>
        <vertAlign val="subscript"/>
        <sz val="11"/>
        <rFont val="Calibri"/>
        <family val="2"/>
        <scheme val="minor"/>
      </rPr>
      <t>mraf</t>
    </r>
    <r>
      <rPr>
        <b/>
        <sz val="11"/>
        <rFont val="Calibri"/>
        <family val="2"/>
        <scheme val="minor"/>
      </rPr>
      <t> Q(0,30)</t>
    </r>
  </si>
  <si>
    <r>
      <t>M</t>
    </r>
    <r>
      <rPr>
        <b/>
        <vertAlign val="subscript"/>
        <sz val="11"/>
        <rFont val="Calibri"/>
        <family val="2"/>
        <scheme val="minor"/>
      </rPr>
      <t>mrav</t>
    </r>
    <r>
      <rPr>
        <b/>
        <sz val="11"/>
        <rFont val="Calibri"/>
        <family val="2"/>
        <scheme val="minor"/>
      </rPr>
      <t> Q(0,20)</t>
    </r>
  </si>
  <si>
    <r>
      <t>M</t>
    </r>
    <r>
      <rPr>
        <b/>
        <vertAlign val="subscript"/>
        <sz val="11"/>
        <rFont val="Calibri"/>
        <family val="2"/>
        <scheme val="minor"/>
      </rPr>
      <t>rav</t>
    </r>
    <r>
      <rPr>
        <b/>
        <sz val="11"/>
        <rFont val="Calibri"/>
        <family val="2"/>
        <scheme val="minor"/>
      </rPr>
      <t> Q(0,10)</t>
    </r>
  </si>
  <si>
    <t>E (K) gewichteter Mittelwert</t>
  </si>
  <si>
    <t>D10_90 Abstand_90_10</t>
  </si>
  <si>
    <t>D10_90 = Abstand zwischen den Aussaatkosten von Q(0.10) und Q(0.90) der Wetterrealisation bei gegebenen Maschinen (ex-ante)</t>
  </si>
  <si>
    <t>596, Mais, wendend, klein</t>
  </si>
  <si>
    <t>596, Mais, wendend, groß</t>
  </si>
  <si>
    <t>0.75 Quantil; 25%</t>
  </si>
  <si>
    <r>
      <t>M</t>
    </r>
    <r>
      <rPr>
        <vertAlign val="subscript"/>
        <sz val="11"/>
        <color theme="1"/>
        <rFont val="Calibri"/>
        <family val="2"/>
        <scheme val="minor"/>
      </rPr>
      <t>raf</t>
    </r>
    <r>
      <rPr>
        <sz val="11"/>
        <color theme="1"/>
        <rFont val="Calibri"/>
        <family val="2"/>
        <scheme val="minor"/>
      </rPr>
      <t xml:space="preserve"> Q(0,40)= risikoaffine Mechanisierung, M</t>
    </r>
    <r>
      <rPr>
        <vertAlign val="subscript"/>
        <sz val="11"/>
        <color theme="1"/>
        <rFont val="Calibri"/>
        <family val="2"/>
        <scheme val="minor"/>
      </rPr>
      <t>mraf</t>
    </r>
    <r>
      <rPr>
        <sz val="11"/>
        <color theme="1"/>
        <rFont val="Calibri"/>
        <family val="2"/>
        <scheme val="minor"/>
      </rPr>
      <t xml:space="preserve"> Q(0,30)= mittlere risikoaffine Mechanisierung </t>
    </r>
  </si>
  <si>
    <r>
      <t>M</t>
    </r>
    <r>
      <rPr>
        <vertAlign val="subscript"/>
        <sz val="11"/>
        <color theme="1"/>
        <rFont val="Calibri"/>
        <family val="2"/>
        <scheme val="minor"/>
      </rPr>
      <t>mrav</t>
    </r>
    <r>
      <rPr>
        <sz val="11"/>
        <color theme="1"/>
        <rFont val="Calibri"/>
        <family val="2"/>
        <scheme val="minor"/>
      </rPr>
      <t xml:space="preserve"> Q(0,20)= mittlere risikoaverse Mechanisierung , M</t>
    </r>
    <r>
      <rPr>
        <vertAlign val="subscript"/>
        <sz val="11"/>
        <color theme="1"/>
        <rFont val="Calibri"/>
        <family val="2"/>
        <scheme val="minor"/>
      </rPr>
      <t>rav</t>
    </r>
    <r>
      <rPr>
        <sz val="11"/>
        <color theme="1"/>
        <rFont val="Calibri"/>
        <family val="2"/>
        <scheme val="minor"/>
      </rPr>
      <t xml:space="preserve"> Q(0,10)= risikoaverse Mechanisierung </t>
    </r>
  </si>
  <si>
    <t>Q(1-p)</t>
  </si>
  <si>
    <t>1639 = Giessen</t>
  </si>
  <si>
    <t>5009 = Teterow</t>
  </si>
  <si>
    <t>596 = Boltenhagen</t>
  </si>
  <si>
    <t>Q = Quantil, p = Wahrscheinlichkeit, E(K) = Erwartungswert der Aussaatkosten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</si>
</sst>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0" fontId="0" fillId="2" borderId="0" xfId="0" applyFill="1"/>
    <xf numFmtId="0" fontId="2" fillId="0" borderId="0" xfId="0" applyFont="1"/>
    <xf numFmtId="0" fontId="0" fillId="0" borderId="0" xfId="0" applyAlignment="1">
      <alignment horizontal="left" vertical="center"/>
    </xf>
    <xf numFmtId="9" fontId="0" fillId="0" borderId="0" xfId="0" applyNumberForma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BB88-F725-4F8E-BD75-7556EBC63752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8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33.271333333333338</v>
      </c>
      <c r="C4" s="1">
        <v>32.775333333333336</v>
      </c>
      <c r="D4" s="1">
        <v>32.279333333333334</v>
      </c>
      <c r="E4" s="1">
        <v>32.279333333333334</v>
      </c>
      <c r="F4" s="2">
        <v>33.496133333333333</v>
      </c>
      <c r="G4" s="2">
        <v>33.496133333333333</v>
      </c>
      <c r="H4" s="2">
        <v>33.09023333333333</v>
      </c>
      <c r="I4" s="2">
        <v>33.09023333333333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32.955983333333336</v>
      </c>
      <c r="C5" s="1">
        <v>32.414933333333337</v>
      </c>
      <c r="D5" s="1">
        <v>31.873883333333335</v>
      </c>
      <c r="E5" s="1">
        <v>31.873883333333335</v>
      </c>
      <c r="F5" s="2">
        <v>33.135733333333334</v>
      </c>
      <c r="G5" s="2">
        <v>33.135733333333334</v>
      </c>
      <c r="H5" s="2">
        <v>32.684783333333336</v>
      </c>
      <c r="I5" s="2">
        <v>32.684783333333336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32.640633333333334</v>
      </c>
      <c r="C6" s="1">
        <v>32.054533333333339</v>
      </c>
      <c r="D6" s="1">
        <v>31.468433333333333</v>
      </c>
      <c r="E6" s="1">
        <v>31.468433333333333</v>
      </c>
      <c r="F6" s="2">
        <v>32.054533333333339</v>
      </c>
      <c r="G6" s="2">
        <v>32.054533333333339</v>
      </c>
      <c r="H6" s="2">
        <v>31.468433333333333</v>
      </c>
      <c r="I6" s="2">
        <v>31.468433333333333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32.640633333333334</v>
      </c>
      <c r="C7" s="1">
        <v>32.054533333333339</v>
      </c>
      <c r="D7" s="1">
        <v>31.468433333333333</v>
      </c>
      <c r="E7" s="1">
        <v>31.468433333333333</v>
      </c>
      <c r="F7" s="2">
        <v>32.054533333333339</v>
      </c>
      <c r="G7" s="2">
        <v>32.054533333333339</v>
      </c>
      <c r="H7" s="2">
        <v>31.468433333333333</v>
      </c>
      <c r="I7" s="2">
        <v>31.468433333333333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32.640633333333334</v>
      </c>
      <c r="C8" s="1">
        <v>32.054533333333339</v>
      </c>
      <c r="D8" s="1">
        <v>31.468433333333333</v>
      </c>
      <c r="E8" s="1">
        <v>31.468433333333333</v>
      </c>
      <c r="F8" s="2">
        <v>32.054533333333339</v>
      </c>
      <c r="G8" s="2">
        <v>32.054533333333339</v>
      </c>
      <c r="H8" s="2">
        <v>31.468433333333333</v>
      </c>
      <c r="I8" s="2">
        <v>31.468433333333333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31.694583333333338</v>
      </c>
      <c r="C9" s="1">
        <v>30.973333333333336</v>
      </c>
      <c r="D9" s="1">
        <v>31.378333333333334</v>
      </c>
      <c r="E9" s="1">
        <v>31.378333333333334</v>
      </c>
      <c r="F9" s="2">
        <v>31.333733333333335</v>
      </c>
      <c r="G9" s="2">
        <v>31.333733333333335</v>
      </c>
      <c r="H9" s="2">
        <v>31.378333333333334</v>
      </c>
      <c r="I9" s="2">
        <v>31.378333333333334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31.379233333333335</v>
      </c>
      <c r="C10" s="1">
        <v>30.973333333333336</v>
      </c>
      <c r="D10" s="1">
        <v>31.378333333333334</v>
      </c>
      <c r="E10" s="1">
        <v>31.378333333333334</v>
      </c>
      <c r="F10" s="2">
        <v>31.333733333333335</v>
      </c>
      <c r="G10" s="2">
        <v>31.333733333333335</v>
      </c>
      <c r="H10" s="2">
        <v>31.378333333333334</v>
      </c>
      <c r="I10" s="2">
        <v>31.378333333333334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31.063883333333337</v>
      </c>
      <c r="C11" s="1">
        <v>30.973333333333336</v>
      </c>
      <c r="D11" s="1">
        <v>31.378333333333334</v>
      </c>
      <c r="E11" s="1">
        <v>31.378333333333334</v>
      </c>
      <c r="F11" s="2">
        <v>30.973333333333336</v>
      </c>
      <c r="G11" s="2">
        <v>30.973333333333336</v>
      </c>
      <c r="H11" s="2">
        <v>31.378333333333334</v>
      </c>
      <c r="I11" s="2">
        <v>31.378333333333334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30.748533333333334</v>
      </c>
      <c r="C12" s="1">
        <v>30.973333333333336</v>
      </c>
      <c r="D12" s="1">
        <v>31.378333333333334</v>
      </c>
      <c r="E12" s="1">
        <v>31.378333333333334</v>
      </c>
      <c r="F12" s="2">
        <v>30.973333333333336</v>
      </c>
      <c r="G12" s="2">
        <v>30.973333333333336</v>
      </c>
      <c r="H12" s="2">
        <v>31.378333333333334</v>
      </c>
      <c r="I12" s="2">
        <v>31.378333333333334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30.568333333333335</v>
      </c>
      <c r="C13" s="1">
        <v>30.973333333333336</v>
      </c>
      <c r="D13" s="1">
        <v>31.378333333333334</v>
      </c>
      <c r="E13" s="1">
        <v>31.378333333333334</v>
      </c>
      <c r="F13" s="2">
        <v>30.973333333333336</v>
      </c>
      <c r="G13" s="2">
        <v>30.973333333333336</v>
      </c>
      <c r="H13" s="2">
        <v>31.378333333333334</v>
      </c>
      <c r="I13" s="2">
        <v>31.378333333333334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30.568333333333335</v>
      </c>
      <c r="C14" s="1">
        <v>30.973333333333336</v>
      </c>
      <c r="D14" s="1">
        <v>31.378333333333334</v>
      </c>
      <c r="E14" s="1">
        <v>31.378333333333334</v>
      </c>
      <c r="F14" s="2">
        <v>30.973333333333336</v>
      </c>
      <c r="G14" s="2">
        <v>30.973333333333336</v>
      </c>
      <c r="H14" s="2">
        <v>31.378333333333334</v>
      </c>
      <c r="I14" s="2">
        <v>31.378333333333334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30.568333333333335</v>
      </c>
      <c r="C15" s="1">
        <v>30.973333333333336</v>
      </c>
      <c r="D15" s="1">
        <v>31.378333333333334</v>
      </c>
      <c r="E15" s="1">
        <v>31.378333333333334</v>
      </c>
      <c r="F15" s="2">
        <v>30.973333333333336</v>
      </c>
      <c r="G15" s="2">
        <v>30.973333333333336</v>
      </c>
      <c r="H15" s="2">
        <v>31.378333333333334</v>
      </c>
      <c r="I15" s="2">
        <v>31.378333333333334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30.568333333333335</v>
      </c>
      <c r="C16" s="1">
        <v>30.973333333333336</v>
      </c>
      <c r="D16" s="1">
        <v>31.378333333333334</v>
      </c>
      <c r="E16" s="1">
        <v>31.378333333333334</v>
      </c>
      <c r="F16" s="2">
        <v>30.973333333333336</v>
      </c>
      <c r="G16" s="2">
        <v>30.973333333333336</v>
      </c>
      <c r="H16" s="2">
        <v>31.378333333333334</v>
      </c>
      <c r="I16" s="2">
        <v>31.378333333333334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30.568333333333335</v>
      </c>
      <c r="C17" s="1">
        <v>30.973333333333336</v>
      </c>
      <c r="D17" s="1">
        <v>31.378333333333334</v>
      </c>
      <c r="E17" s="1">
        <v>31.378333333333334</v>
      </c>
      <c r="F17" s="2">
        <v>30.973333333333336</v>
      </c>
      <c r="G17" s="2">
        <v>30.973333333333336</v>
      </c>
      <c r="H17" s="2">
        <v>31.378333333333334</v>
      </c>
      <c r="I17" s="2">
        <v>31.378333333333334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30.568333333333335</v>
      </c>
      <c r="C18" s="1">
        <v>30.973333333333336</v>
      </c>
      <c r="D18" s="1">
        <v>31.378333333333334</v>
      </c>
      <c r="E18" s="1">
        <v>31.378333333333334</v>
      </c>
      <c r="F18" s="2">
        <v>30.973333333333336</v>
      </c>
      <c r="G18" s="2">
        <v>30.973333333333336</v>
      </c>
      <c r="H18" s="2">
        <v>31.378333333333334</v>
      </c>
      <c r="I18" s="2">
        <v>31.378333333333334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30.568333333333335</v>
      </c>
      <c r="C19" s="1">
        <v>30.973333333333336</v>
      </c>
      <c r="D19" s="1">
        <v>31.378333333333334</v>
      </c>
      <c r="E19" s="1">
        <v>31.378333333333334</v>
      </c>
      <c r="F19" s="2">
        <v>30.973333333333336</v>
      </c>
      <c r="G19" s="2">
        <v>30.973333333333336</v>
      </c>
      <c r="H19" s="2">
        <v>31.378333333333334</v>
      </c>
      <c r="I19" s="2">
        <v>31.378333333333334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30.568333333333335</v>
      </c>
      <c r="C20" s="1">
        <v>30.973333333333336</v>
      </c>
      <c r="D20" s="1">
        <v>31.378333333333334</v>
      </c>
      <c r="E20" s="1">
        <v>31.378333333333334</v>
      </c>
      <c r="F20" s="2">
        <v>30.973333333333336</v>
      </c>
      <c r="G20" s="2">
        <v>30.973333333333336</v>
      </c>
      <c r="H20" s="2">
        <v>31.378333333333334</v>
      </c>
      <c r="I20" s="2">
        <v>31.378333333333334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30.568333333333335</v>
      </c>
      <c r="C21" s="1">
        <v>30.973333333333336</v>
      </c>
      <c r="D21" s="1">
        <v>31.378333333333334</v>
      </c>
      <c r="E21" s="1">
        <v>31.378333333333334</v>
      </c>
      <c r="F21" s="2">
        <v>30.973333333333336</v>
      </c>
      <c r="G21" s="2">
        <v>30.973333333333336</v>
      </c>
      <c r="H21" s="2">
        <v>31.378333333333334</v>
      </c>
      <c r="I21" s="2">
        <v>31.378333333333334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30.568333333333335</v>
      </c>
      <c r="C22" s="1">
        <v>30.973333333333336</v>
      </c>
      <c r="D22" s="1">
        <v>31.378333333333334</v>
      </c>
      <c r="E22" s="1">
        <v>31.378333333333334</v>
      </c>
      <c r="F22" s="2">
        <v>30.973333333333336</v>
      </c>
      <c r="G22" s="2">
        <v>30.973333333333336</v>
      </c>
      <c r="H22" s="2">
        <v>31.378333333333334</v>
      </c>
      <c r="I22" s="2">
        <v>31.378333333333334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30.568333333333335</v>
      </c>
      <c r="C23" s="1">
        <v>30.973333333333336</v>
      </c>
      <c r="D23" s="1">
        <v>31.378333333333334</v>
      </c>
      <c r="E23" s="1">
        <v>31.378333333333334</v>
      </c>
      <c r="F23" s="2">
        <v>30.973333333333336</v>
      </c>
      <c r="G23" s="2">
        <v>30.973333333333336</v>
      </c>
      <c r="H23" s="2">
        <v>31.378333333333334</v>
      </c>
      <c r="I23" s="2">
        <v>31.378333333333334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30.568333333333335</v>
      </c>
      <c r="C24" s="1">
        <v>30.973333333333336</v>
      </c>
      <c r="D24" s="1">
        <v>31.378333333333334</v>
      </c>
      <c r="E24" s="1">
        <v>31.378333333333334</v>
      </c>
      <c r="F24" s="2">
        <v>30.973333333333336</v>
      </c>
      <c r="G24" s="2">
        <v>30.973333333333336</v>
      </c>
      <c r="H24" s="2">
        <v>31.378333333333334</v>
      </c>
      <c r="I24" s="2">
        <v>31.378333333333334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31.231211904761917</v>
      </c>
      <c r="C26" s="1">
        <f>AVERAGE(C4:C24)</f>
        <v>31.282247619047634</v>
      </c>
      <c r="D26" s="1">
        <f t="shared" ref="D26:I26" si="1">AVERAGE(D4:D24)</f>
        <v>31.457707142857142</v>
      </c>
      <c r="E26" s="1">
        <f t="shared" si="1"/>
        <v>31.457707142857142</v>
      </c>
      <c r="F26" s="2">
        <f t="shared" si="1"/>
        <v>31.385219047619064</v>
      </c>
      <c r="G26" s="2">
        <f t="shared" si="1"/>
        <v>31.385219047619064</v>
      </c>
      <c r="H26" s="2">
        <f t="shared" si="1"/>
        <v>31.534935714285716</v>
      </c>
      <c r="I26" s="2">
        <f t="shared" si="1"/>
        <v>31.534935714285716</v>
      </c>
      <c r="J26" s="1"/>
    </row>
    <row r="27" spans="1:20" x14ac:dyDescent="0.3">
      <c r="A27" t="s">
        <v>18</v>
      </c>
      <c r="B27" s="1">
        <f>SUMPRODUCT(B4:B24,$J4:$J24)</f>
        <v>31.196780833333317</v>
      </c>
      <c r="C27" s="1">
        <f t="shared" ref="C27:H27" si="2">SUMPRODUCT(C4:C24,$J4:$J24)</f>
        <v>31.252643333333332</v>
      </c>
      <c r="D27" s="1">
        <f t="shared" si="2"/>
        <v>31.439150833333333</v>
      </c>
      <c r="E27" s="1">
        <f t="shared" si="2"/>
        <v>31.439150833333333</v>
      </c>
      <c r="F27" s="2">
        <f t="shared" si="2"/>
        <v>31.342743333333331</v>
      </c>
      <c r="G27" s="2">
        <f t="shared" si="2"/>
        <v>31.342743333333331</v>
      </c>
      <c r="H27" s="2">
        <f t="shared" si="2"/>
        <v>31.499968333333332</v>
      </c>
      <c r="I27" s="2">
        <f>SUMPRODUCT(I4:I24,$J4:$J24)</f>
        <v>31.499968333333332</v>
      </c>
      <c r="J27" s="1"/>
    </row>
    <row r="28" spans="1:20" x14ac:dyDescent="0.3">
      <c r="A28" t="s">
        <v>19</v>
      </c>
      <c r="B28" s="1">
        <f>B6-B22</f>
        <v>2.0722999999999985</v>
      </c>
      <c r="C28" s="1">
        <f t="shared" ref="C28:I28" si="3">C6-C22</f>
        <v>1.0812000000000026</v>
      </c>
      <c r="D28" s="1">
        <f t="shared" si="3"/>
        <v>9.0099999999999625E-2</v>
      </c>
      <c r="E28" s="1">
        <f t="shared" si="3"/>
        <v>9.0099999999999625E-2</v>
      </c>
      <c r="F28" s="2">
        <f>F6-F22</f>
        <v>1.0812000000000026</v>
      </c>
      <c r="G28" s="2">
        <f t="shared" si="3"/>
        <v>1.0812000000000026</v>
      </c>
      <c r="H28" s="2">
        <f t="shared" si="3"/>
        <v>9.0099999999999625E-2</v>
      </c>
      <c r="I28" s="2">
        <f t="shared" si="3"/>
        <v>9.0099999999999625E-2</v>
      </c>
      <c r="J28" s="1"/>
    </row>
    <row r="29" spans="1:20" x14ac:dyDescent="0.3">
      <c r="A29" t="s">
        <v>1</v>
      </c>
      <c r="B29" s="1">
        <f>B4-B24</f>
        <v>2.703000000000003</v>
      </c>
      <c r="C29" s="1">
        <f t="shared" ref="C29:I29" si="4">C4-C24</f>
        <v>1.8019999999999996</v>
      </c>
      <c r="D29" s="1">
        <f t="shared" si="4"/>
        <v>0.9009999999999998</v>
      </c>
      <c r="E29" s="1">
        <f t="shared" si="4"/>
        <v>0.9009999999999998</v>
      </c>
      <c r="F29" s="2">
        <f t="shared" si="4"/>
        <v>2.5227999999999966</v>
      </c>
      <c r="G29" s="2">
        <f t="shared" si="4"/>
        <v>2.5227999999999966</v>
      </c>
      <c r="H29" s="2">
        <f t="shared" si="4"/>
        <v>1.7118999999999964</v>
      </c>
      <c r="I29" s="2">
        <f t="shared" si="4"/>
        <v>1.7118999999999964</v>
      </c>
      <c r="J29" s="1"/>
    </row>
    <row r="30" spans="1:20" x14ac:dyDescent="0.3">
      <c r="A30" t="s">
        <v>2</v>
      </c>
      <c r="B30" s="1">
        <f>_xlfn.STDEV.P(B4:B24)</f>
        <v>0.94785057838542186</v>
      </c>
      <c r="C30" s="1">
        <f t="shared" ref="C30:I30" si="5">_xlfn.STDEV.P(C4:C24)</f>
        <v>0.57022995051346226</v>
      </c>
      <c r="D30" s="1">
        <f t="shared" si="5"/>
        <v>0.21262761972801614</v>
      </c>
      <c r="E30" s="1">
        <f t="shared" si="5"/>
        <v>0.21262761972801614</v>
      </c>
      <c r="F30" s="2">
        <f t="shared" si="5"/>
        <v>0.73174948763430014</v>
      </c>
      <c r="G30" s="2">
        <f t="shared" si="5"/>
        <v>0.73174948763430014</v>
      </c>
      <c r="H30" s="2">
        <f t="shared" si="5"/>
        <v>0.44436990288448741</v>
      </c>
      <c r="I30" s="2">
        <f t="shared" si="5"/>
        <v>0.44436990288448741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30.568333333333335</v>
      </c>
      <c r="C32" s="1">
        <f t="shared" ref="C32:I32" si="6">_xlfn.PERCENTILE.INC(C4:C24,0.1)</f>
        <v>30.973333333333336</v>
      </c>
      <c r="D32" s="1">
        <f t="shared" si="6"/>
        <v>31.378333333333334</v>
      </c>
      <c r="E32" s="1">
        <f t="shared" si="6"/>
        <v>31.378333333333334</v>
      </c>
      <c r="F32" s="2">
        <f>_xlfn.PERCENTILE.INC(F4:F24,0.1)</f>
        <v>30.973333333333336</v>
      </c>
      <c r="G32" s="2">
        <f t="shared" si="6"/>
        <v>30.973333333333336</v>
      </c>
      <c r="H32" s="2">
        <f t="shared" si="6"/>
        <v>31.378333333333334</v>
      </c>
      <c r="I32" s="2">
        <f t="shared" si="6"/>
        <v>31.378333333333334</v>
      </c>
    </row>
    <row r="33" spans="1:9" x14ac:dyDescent="0.3">
      <c r="A33" t="s">
        <v>4</v>
      </c>
      <c r="B33" s="1">
        <f>_xlfn.PERCENTILE.INC(B4:B24,0.25)</f>
        <v>30.568333333333335</v>
      </c>
      <c r="C33" s="1">
        <f t="shared" ref="C33:I33" si="7">_xlfn.PERCENTILE.INC(C4:C24,0.25)</f>
        <v>30.973333333333336</v>
      </c>
      <c r="D33" s="1">
        <f t="shared" si="7"/>
        <v>31.378333333333334</v>
      </c>
      <c r="E33" s="1">
        <f t="shared" si="7"/>
        <v>31.378333333333334</v>
      </c>
      <c r="F33" s="2">
        <f t="shared" si="7"/>
        <v>30.973333333333336</v>
      </c>
      <c r="G33" s="2">
        <f t="shared" si="7"/>
        <v>30.973333333333336</v>
      </c>
      <c r="H33" s="2">
        <f t="shared" si="7"/>
        <v>31.378333333333334</v>
      </c>
      <c r="I33" s="2">
        <f t="shared" si="7"/>
        <v>31.378333333333334</v>
      </c>
    </row>
    <row r="34" spans="1:9" x14ac:dyDescent="0.3">
      <c r="A34" t="s">
        <v>5</v>
      </c>
      <c r="B34" s="1">
        <f>_xlfn.PERCENTILE.INC(B4:B24,0.5)</f>
        <v>30.568333333333335</v>
      </c>
      <c r="C34" s="1">
        <f t="shared" ref="C34:I34" si="8">_xlfn.PERCENTILE.INC(C4:C24,0.5)</f>
        <v>30.973333333333336</v>
      </c>
      <c r="D34" s="1">
        <f t="shared" si="8"/>
        <v>31.378333333333334</v>
      </c>
      <c r="E34" s="1">
        <f t="shared" si="8"/>
        <v>31.378333333333334</v>
      </c>
      <c r="F34" s="2">
        <f>_xlfn.PERCENTILE.INC(F4:F24,0.5)</f>
        <v>30.973333333333336</v>
      </c>
      <c r="G34" s="2">
        <f t="shared" si="8"/>
        <v>30.973333333333336</v>
      </c>
      <c r="H34" s="2">
        <f t="shared" si="8"/>
        <v>31.378333333333334</v>
      </c>
      <c r="I34" s="2">
        <f t="shared" si="8"/>
        <v>31.378333333333334</v>
      </c>
    </row>
    <row r="35" spans="1:9" x14ac:dyDescent="0.3">
      <c r="A35" t="s">
        <v>23</v>
      </c>
      <c r="B35" s="1">
        <f>_xlfn.PERCENTILE.INC(B4:B24,0.75)</f>
        <v>31.694583333333338</v>
      </c>
      <c r="C35" s="1">
        <f t="shared" ref="C35:I35" si="9">_xlfn.PERCENTILE.INC(C4:C24,0.75)</f>
        <v>30.973333333333336</v>
      </c>
      <c r="D35" s="1">
        <f t="shared" si="9"/>
        <v>31.378333333333334</v>
      </c>
      <c r="E35" s="1">
        <f t="shared" si="9"/>
        <v>31.378333333333334</v>
      </c>
      <c r="F35" s="2">
        <f t="shared" si="9"/>
        <v>31.333733333333335</v>
      </c>
      <c r="G35" s="2">
        <f t="shared" si="9"/>
        <v>31.333733333333335</v>
      </c>
      <c r="H35" s="2">
        <f t="shared" si="9"/>
        <v>31.378333333333334</v>
      </c>
      <c r="I35" s="2">
        <f t="shared" si="9"/>
        <v>31.378333333333334</v>
      </c>
    </row>
    <row r="36" spans="1:9" x14ac:dyDescent="0.3">
      <c r="A36" t="s">
        <v>6</v>
      </c>
      <c r="B36" s="1">
        <f>B35-B33</f>
        <v>1.1262500000000024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0.3603999999999985</v>
      </c>
      <c r="G36" s="2">
        <f t="shared" si="10"/>
        <v>0.3603999999999985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30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E923-373C-4803-A35B-BB8AF5D89DA5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7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33.271333333333338</v>
      </c>
      <c r="C4" s="1">
        <v>32.775333333333336</v>
      </c>
      <c r="D4" s="1">
        <v>32.775333333333336</v>
      </c>
      <c r="E4" s="1">
        <v>32.279333333333334</v>
      </c>
      <c r="F4" s="2">
        <v>628.35733333333337</v>
      </c>
      <c r="G4" s="2">
        <v>629.57233333333329</v>
      </c>
      <c r="H4" s="2">
        <v>629.97733333333338</v>
      </c>
      <c r="I4" s="2">
        <v>629.97733333333338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32.766773333333333</v>
      </c>
      <c r="C5" s="1">
        <v>32.198693333333338</v>
      </c>
      <c r="D5" s="1">
        <v>32.198693333333338</v>
      </c>
      <c r="E5" s="1">
        <v>31.630613333333333</v>
      </c>
      <c r="F5" s="2">
        <v>97.819093333333342</v>
      </c>
      <c r="G5" s="2">
        <v>46.036333333333332</v>
      </c>
      <c r="H5" s="2">
        <v>38.610213333333341</v>
      </c>
      <c r="I5" s="2">
        <v>38.610213333333341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32.640633333333334</v>
      </c>
      <c r="C6" s="1">
        <v>32.054533333333339</v>
      </c>
      <c r="D6" s="1">
        <v>32.054533333333339</v>
      </c>
      <c r="E6" s="1">
        <v>31.468433333333333</v>
      </c>
      <c r="F6" s="2">
        <v>35.981093333333334</v>
      </c>
      <c r="G6" s="2">
        <v>35.790533333333329</v>
      </c>
      <c r="H6" s="2">
        <v>35.727013333333339</v>
      </c>
      <c r="I6" s="2">
        <v>35.727013333333339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32.136073333333336</v>
      </c>
      <c r="C7" s="1">
        <v>31.477893333333338</v>
      </c>
      <c r="D7" s="1">
        <v>31.477893333333338</v>
      </c>
      <c r="E7" s="1">
        <v>31.378333333333334</v>
      </c>
      <c r="F7" s="2">
        <v>35.11613333333333</v>
      </c>
      <c r="G7" s="2">
        <v>34.709333333333333</v>
      </c>
      <c r="H7" s="2">
        <v>34.573733333333337</v>
      </c>
      <c r="I7" s="2">
        <v>34.573733333333337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31.379233333333335</v>
      </c>
      <c r="C8" s="1">
        <v>30.973333333333336</v>
      </c>
      <c r="D8" s="1">
        <v>30.973333333333336</v>
      </c>
      <c r="E8" s="1">
        <v>31.378333333333334</v>
      </c>
      <c r="F8" s="2">
        <v>35.11613333333333</v>
      </c>
      <c r="G8" s="2">
        <v>34.709333333333333</v>
      </c>
      <c r="H8" s="2">
        <v>34.573733333333337</v>
      </c>
      <c r="I8" s="2">
        <v>34.573733333333337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31.379233333333335</v>
      </c>
      <c r="C9" s="1">
        <v>30.973333333333336</v>
      </c>
      <c r="D9" s="1">
        <v>30.973333333333336</v>
      </c>
      <c r="E9" s="1">
        <v>31.378333333333334</v>
      </c>
      <c r="F9" s="2">
        <v>35.11613333333333</v>
      </c>
      <c r="G9" s="2">
        <v>34.709333333333333</v>
      </c>
      <c r="H9" s="2">
        <v>34.573733333333337</v>
      </c>
      <c r="I9" s="2">
        <v>34.573733333333337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31.379233333333335</v>
      </c>
      <c r="C10" s="1">
        <v>30.973333333333336</v>
      </c>
      <c r="D10" s="1">
        <v>30.973333333333336</v>
      </c>
      <c r="E10" s="1">
        <v>31.378333333333334</v>
      </c>
      <c r="F10" s="2">
        <v>34.251173333333334</v>
      </c>
      <c r="G10" s="2">
        <v>33.80833333333333</v>
      </c>
      <c r="H10" s="2">
        <v>34.213333333333338</v>
      </c>
      <c r="I10" s="2">
        <v>34.213333333333338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31.000813333333337</v>
      </c>
      <c r="C11" s="1">
        <v>30.973333333333336</v>
      </c>
      <c r="D11" s="1">
        <v>30.973333333333336</v>
      </c>
      <c r="E11" s="1">
        <v>31.378333333333334</v>
      </c>
      <c r="F11" s="2">
        <v>33.38621333333333</v>
      </c>
      <c r="G11" s="2">
        <v>33.80833333333333</v>
      </c>
      <c r="H11" s="2">
        <v>34.213333333333338</v>
      </c>
      <c r="I11" s="2">
        <v>34.213333333333338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30.568333333333335</v>
      </c>
      <c r="C12" s="1">
        <v>30.973333333333336</v>
      </c>
      <c r="D12" s="1">
        <v>30.973333333333336</v>
      </c>
      <c r="E12" s="1">
        <v>31.378333333333334</v>
      </c>
      <c r="F12" s="2">
        <v>32.593333333333334</v>
      </c>
      <c r="G12" s="2">
        <v>33.80833333333333</v>
      </c>
      <c r="H12" s="2">
        <v>34.213333333333338</v>
      </c>
      <c r="I12" s="2">
        <v>34.213333333333338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30.568333333333335</v>
      </c>
      <c r="C13" s="1">
        <v>30.973333333333336</v>
      </c>
      <c r="D13" s="1">
        <v>30.973333333333336</v>
      </c>
      <c r="E13" s="1">
        <v>31.378333333333334</v>
      </c>
      <c r="F13" s="2">
        <v>32.593333333333334</v>
      </c>
      <c r="G13" s="2">
        <v>33.80833333333333</v>
      </c>
      <c r="H13" s="2">
        <v>34.213333333333338</v>
      </c>
      <c r="I13" s="2">
        <v>34.213333333333338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30.568333333333335</v>
      </c>
      <c r="C14" s="1">
        <v>30.973333333333336</v>
      </c>
      <c r="D14" s="1">
        <v>30.973333333333336</v>
      </c>
      <c r="E14" s="1">
        <v>31.378333333333334</v>
      </c>
      <c r="F14" s="2">
        <v>32.593333333333334</v>
      </c>
      <c r="G14" s="2">
        <v>33.80833333333333</v>
      </c>
      <c r="H14" s="2">
        <v>34.213333333333338</v>
      </c>
      <c r="I14" s="2">
        <v>34.213333333333338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30.568333333333335</v>
      </c>
      <c r="C15" s="1">
        <v>30.973333333333336</v>
      </c>
      <c r="D15" s="1">
        <v>30.973333333333336</v>
      </c>
      <c r="E15" s="1">
        <v>31.378333333333334</v>
      </c>
      <c r="F15" s="2">
        <v>32.593333333333334</v>
      </c>
      <c r="G15" s="2">
        <v>33.80833333333333</v>
      </c>
      <c r="H15" s="2">
        <v>34.213333333333338</v>
      </c>
      <c r="I15" s="2">
        <v>34.213333333333338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30.568333333333335</v>
      </c>
      <c r="C16" s="1">
        <v>30.973333333333336</v>
      </c>
      <c r="D16" s="1">
        <v>30.973333333333336</v>
      </c>
      <c r="E16" s="1">
        <v>31.378333333333334</v>
      </c>
      <c r="F16" s="2">
        <v>32.593333333333334</v>
      </c>
      <c r="G16" s="2">
        <v>33.80833333333333</v>
      </c>
      <c r="H16" s="2">
        <v>34.213333333333338</v>
      </c>
      <c r="I16" s="2">
        <v>34.213333333333338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30.568333333333335</v>
      </c>
      <c r="C17" s="1">
        <v>30.973333333333336</v>
      </c>
      <c r="D17" s="1">
        <v>30.973333333333336</v>
      </c>
      <c r="E17" s="1">
        <v>31.378333333333334</v>
      </c>
      <c r="F17" s="2">
        <v>32.593333333333334</v>
      </c>
      <c r="G17" s="2">
        <v>33.80833333333333</v>
      </c>
      <c r="H17" s="2">
        <v>34.213333333333338</v>
      </c>
      <c r="I17" s="2">
        <v>34.213333333333338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30.568333333333335</v>
      </c>
      <c r="C18" s="1">
        <v>30.973333333333336</v>
      </c>
      <c r="D18" s="1">
        <v>30.973333333333336</v>
      </c>
      <c r="E18" s="1">
        <v>31.378333333333334</v>
      </c>
      <c r="F18" s="2">
        <v>32.593333333333334</v>
      </c>
      <c r="G18" s="2">
        <v>33.80833333333333</v>
      </c>
      <c r="H18" s="2">
        <v>34.213333333333338</v>
      </c>
      <c r="I18" s="2">
        <v>34.213333333333338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30.568333333333335</v>
      </c>
      <c r="C19" s="1">
        <v>30.973333333333336</v>
      </c>
      <c r="D19" s="1">
        <v>30.973333333333336</v>
      </c>
      <c r="E19" s="1">
        <v>31.378333333333334</v>
      </c>
      <c r="F19" s="2">
        <v>32.593333333333334</v>
      </c>
      <c r="G19" s="2">
        <v>33.80833333333333</v>
      </c>
      <c r="H19" s="2">
        <v>34.213333333333338</v>
      </c>
      <c r="I19" s="2">
        <v>34.213333333333338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30.568333333333335</v>
      </c>
      <c r="C20" s="1">
        <v>30.973333333333336</v>
      </c>
      <c r="D20" s="1">
        <v>30.973333333333336</v>
      </c>
      <c r="E20" s="1">
        <v>31.378333333333334</v>
      </c>
      <c r="F20" s="2">
        <v>32.593333333333334</v>
      </c>
      <c r="G20" s="2">
        <v>33.80833333333333</v>
      </c>
      <c r="H20" s="2">
        <v>34.213333333333338</v>
      </c>
      <c r="I20" s="2">
        <v>34.213333333333338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30.568333333333335</v>
      </c>
      <c r="C21" s="1">
        <v>30.973333333333336</v>
      </c>
      <c r="D21" s="1">
        <v>30.973333333333336</v>
      </c>
      <c r="E21" s="1">
        <v>31.378333333333334</v>
      </c>
      <c r="F21" s="2">
        <v>32.593333333333334</v>
      </c>
      <c r="G21" s="2">
        <v>33.80833333333333</v>
      </c>
      <c r="H21" s="2">
        <v>34.213333333333338</v>
      </c>
      <c r="I21" s="2">
        <v>34.213333333333338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30.568333333333335</v>
      </c>
      <c r="C22" s="1">
        <v>30.973333333333336</v>
      </c>
      <c r="D22" s="1">
        <v>30.973333333333336</v>
      </c>
      <c r="E22" s="1">
        <v>31.378333333333334</v>
      </c>
      <c r="F22" s="2">
        <v>32.593333333333334</v>
      </c>
      <c r="G22" s="2">
        <v>33.80833333333333</v>
      </c>
      <c r="H22" s="2">
        <v>34.213333333333338</v>
      </c>
      <c r="I22" s="2">
        <v>34.213333333333338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30.568333333333335</v>
      </c>
      <c r="C23" s="1">
        <v>30.973333333333336</v>
      </c>
      <c r="D23" s="1">
        <v>30.973333333333336</v>
      </c>
      <c r="E23" s="1">
        <v>31.378333333333334</v>
      </c>
      <c r="F23" s="2">
        <v>32.593333333333334</v>
      </c>
      <c r="G23" s="2">
        <v>33.80833333333333</v>
      </c>
      <c r="H23" s="2">
        <v>34.213333333333338</v>
      </c>
      <c r="I23" s="2">
        <v>34.213333333333338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30.568333333333335</v>
      </c>
      <c r="C24" s="1">
        <v>30.973333333333336</v>
      </c>
      <c r="D24" s="1">
        <v>30.973333333333336</v>
      </c>
      <c r="E24" s="1">
        <v>31.378333333333334</v>
      </c>
      <c r="F24" s="2">
        <v>32.593333333333334</v>
      </c>
      <c r="G24" s="2">
        <v>33.80833333333333</v>
      </c>
      <c r="H24" s="2">
        <v>34.213333333333338</v>
      </c>
      <c r="I24" s="2">
        <v>34.213333333333338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31.111507619047625</v>
      </c>
      <c r="C26" s="1">
        <f>AVERAGE(C4:C24)</f>
        <v>31.193005714285725</v>
      </c>
      <c r="D26" s="1">
        <f t="shared" ref="D26:I26" si="1">AVERAGE(D4:D24)</f>
        <v>31.193005714285725</v>
      </c>
      <c r="E26" s="1">
        <f t="shared" si="1"/>
        <v>31.437541904761908</v>
      </c>
      <c r="F26" s="2">
        <f t="shared" si="1"/>
        <v>64.707459047618997</v>
      </c>
      <c r="G26" s="2">
        <f t="shared" si="1"/>
        <v>62.983438095238107</v>
      </c>
      <c r="H26" s="2">
        <f t="shared" si="1"/>
        <v>62.915988571428606</v>
      </c>
      <c r="I26" s="2">
        <f t="shared" si="1"/>
        <v>62.915988571428606</v>
      </c>
      <c r="J26" s="1"/>
    </row>
    <row r="27" spans="1:20" x14ac:dyDescent="0.3">
      <c r="A27" t="s">
        <v>18</v>
      </c>
      <c r="B27" s="1">
        <f>SUMPRODUCT(B4:B24,$J4:$J24)</f>
        <v>31.071091333333317</v>
      </c>
      <c r="C27" s="1">
        <f t="shared" ref="C27:H27" si="2">SUMPRODUCT(C4:C24,$J4:$J24)</f>
        <v>31.158939333333333</v>
      </c>
      <c r="D27" s="1">
        <f t="shared" si="2"/>
        <v>31.158939333333333</v>
      </c>
      <c r="E27" s="1">
        <f t="shared" si="2"/>
        <v>31.417977333333333</v>
      </c>
      <c r="F27" s="2">
        <f t="shared" si="2"/>
        <v>51.419065333333315</v>
      </c>
      <c r="G27" s="2">
        <f t="shared" si="2"/>
        <v>49.548093333333313</v>
      </c>
      <c r="H27" s="2">
        <f t="shared" si="2"/>
        <v>49.457021333333365</v>
      </c>
      <c r="I27" s="2">
        <f>SUMPRODUCT(I4:I24,$J4:$J24)</f>
        <v>49.457021333333365</v>
      </c>
      <c r="J27" s="1"/>
    </row>
    <row r="28" spans="1:20" x14ac:dyDescent="0.3">
      <c r="A28" t="s">
        <v>19</v>
      </c>
      <c r="B28" s="1">
        <f>B6-B22</f>
        <v>2.0722999999999985</v>
      </c>
      <c r="C28" s="1">
        <f t="shared" ref="C28:I28" si="3">C6-C22</f>
        <v>1.0812000000000026</v>
      </c>
      <c r="D28" s="1">
        <f t="shared" si="3"/>
        <v>1.0812000000000026</v>
      </c>
      <c r="E28" s="1">
        <f t="shared" si="3"/>
        <v>9.0099999999999625E-2</v>
      </c>
      <c r="F28" s="2">
        <f>F6-F22</f>
        <v>3.3877600000000001</v>
      </c>
      <c r="G28" s="2">
        <f t="shared" si="3"/>
        <v>1.9821999999999989</v>
      </c>
      <c r="H28" s="2">
        <f t="shared" si="3"/>
        <v>1.5136800000000008</v>
      </c>
      <c r="I28" s="2">
        <f t="shared" si="3"/>
        <v>1.5136800000000008</v>
      </c>
      <c r="J28" s="1"/>
    </row>
    <row r="29" spans="1:20" x14ac:dyDescent="0.3">
      <c r="A29" t="s">
        <v>1</v>
      </c>
      <c r="B29" s="1">
        <f>B4-B24</f>
        <v>2.703000000000003</v>
      </c>
      <c r="C29" s="1">
        <f t="shared" ref="C29:I29" si="4">C4-C24</f>
        <v>1.8019999999999996</v>
      </c>
      <c r="D29" s="1">
        <f t="shared" si="4"/>
        <v>1.8019999999999996</v>
      </c>
      <c r="E29" s="1">
        <f t="shared" si="4"/>
        <v>0.9009999999999998</v>
      </c>
      <c r="F29" s="2">
        <f t="shared" si="4"/>
        <v>595.76400000000001</v>
      </c>
      <c r="G29" s="2">
        <f t="shared" si="4"/>
        <v>595.76400000000001</v>
      </c>
      <c r="H29" s="2">
        <f t="shared" si="4"/>
        <v>595.76400000000001</v>
      </c>
      <c r="I29" s="2">
        <f t="shared" si="4"/>
        <v>595.76400000000001</v>
      </c>
      <c r="J29" s="1"/>
    </row>
    <row r="30" spans="1:20" x14ac:dyDescent="0.3">
      <c r="A30" t="s">
        <v>2</v>
      </c>
      <c r="B30" s="1">
        <f>_xlfn.STDEV.P(B4:B24)</f>
        <v>0.84107341884710451</v>
      </c>
      <c r="C30" s="1">
        <f t="shared" ref="C30:I30" si="5">_xlfn.STDEV.P(C4:C24)</f>
        <v>0.49564341584982652</v>
      </c>
      <c r="D30" s="1">
        <f t="shared" si="5"/>
        <v>0.49564341584982652</v>
      </c>
      <c r="E30" s="1">
        <f t="shared" si="5"/>
        <v>0.19638948847551241</v>
      </c>
      <c r="F30" s="2">
        <f t="shared" si="5"/>
        <v>126.78542663639446</v>
      </c>
      <c r="G30" s="2">
        <f t="shared" si="5"/>
        <v>126.71973400356308</v>
      </c>
      <c r="H30" s="2">
        <f t="shared" si="5"/>
        <v>126.80244596733949</v>
      </c>
      <c r="I30" s="2">
        <f t="shared" si="5"/>
        <v>126.80244596733949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30.568333333333335</v>
      </c>
      <c r="C32" s="1">
        <f t="shared" ref="C32:I32" si="6">_xlfn.PERCENTILE.INC(C4:C24,0.1)</f>
        <v>30.973333333333336</v>
      </c>
      <c r="D32" s="1">
        <f t="shared" si="6"/>
        <v>30.973333333333336</v>
      </c>
      <c r="E32" s="1">
        <f t="shared" si="6"/>
        <v>31.378333333333334</v>
      </c>
      <c r="F32" s="2">
        <f>_xlfn.PERCENTILE.INC(F4:F24,0.1)</f>
        <v>32.593333333333334</v>
      </c>
      <c r="G32" s="2">
        <f t="shared" si="6"/>
        <v>33.80833333333333</v>
      </c>
      <c r="H32" s="2">
        <f t="shared" si="6"/>
        <v>34.213333333333338</v>
      </c>
      <c r="I32" s="2">
        <f t="shared" si="6"/>
        <v>34.213333333333338</v>
      </c>
    </row>
    <row r="33" spans="1:9" x14ac:dyDescent="0.3">
      <c r="A33" t="s">
        <v>4</v>
      </c>
      <c r="B33" s="1">
        <f>_xlfn.PERCENTILE.INC(B4:B24,0.25)</f>
        <v>30.568333333333335</v>
      </c>
      <c r="C33" s="1">
        <f t="shared" ref="C33:I33" si="7">_xlfn.PERCENTILE.INC(C4:C24,0.25)</f>
        <v>30.973333333333336</v>
      </c>
      <c r="D33" s="1">
        <f t="shared" si="7"/>
        <v>30.973333333333336</v>
      </c>
      <c r="E33" s="1">
        <f t="shared" si="7"/>
        <v>31.378333333333334</v>
      </c>
      <c r="F33" s="2">
        <f t="shared" si="7"/>
        <v>32.593333333333334</v>
      </c>
      <c r="G33" s="2">
        <f t="shared" si="7"/>
        <v>33.80833333333333</v>
      </c>
      <c r="H33" s="2">
        <f t="shared" si="7"/>
        <v>34.213333333333338</v>
      </c>
      <c r="I33" s="2">
        <f t="shared" si="7"/>
        <v>34.213333333333338</v>
      </c>
    </row>
    <row r="34" spans="1:9" x14ac:dyDescent="0.3">
      <c r="A34" t="s">
        <v>5</v>
      </c>
      <c r="B34" s="1">
        <f>_xlfn.PERCENTILE.INC(B4:B24,0.5)</f>
        <v>30.568333333333335</v>
      </c>
      <c r="C34" s="1">
        <f t="shared" ref="C34:I34" si="8">_xlfn.PERCENTILE.INC(C4:C24,0.5)</f>
        <v>30.973333333333336</v>
      </c>
      <c r="D34" s="1">
        <f t="shared" si="8"/>
        <v>30.973333333333336</v>
      </c>
      <c r="E34" s="1">
        <f t="shared" si="8"/>
        <v>31.378333333333334</v>
      </c>
      <c r="F34" s="2">
        <f>_xlfn.PERCENTILE.INC(F4:F24,0.5)</f>
        <v>32.593333333333334</v>
      </c>
      <c r="G34" s="2">
        <f t="shared" si="8"/>
        <v>33.80833333333333</v>
      </c>
      <c r="H34" s="2">
        <f t="shared" si="8"/>
        <v>34.213333333333338</v>
      </c>
      <c r="I34" s="2">
        <f t="shared" si="8"/>
        <v>34.213333333333338</v>
      </c>
    </row>
    <row r="35" spans="1:9" x14ac:dyDescent="0.3">
      <c r="A35" t="s">
        <v>23</v>
      </c>
      <c r="B35" s="1">
        <f>_xlfn.PERCENTILE.INC(B4:B24,0.75)</f>
        <v>31.379233333333335</v>
      </c>
      <c r="C35" s="1">
        <f t="shared" ref="C35:I35" si="9">_xlfn.PERCENTILE.INC(C4:C24,0.75)</f>
        <v>30.973333333333336</v>
      </c>
      <c r="D35" s="1">
        <f t="shared" si="9"/>
        <v>30.973333333333336</v>
      </c>
      <c r="E35" s="1">
        <f t="shared" si="9"/>
        <v>31.378333333333334</v>
      </c>
      <c r="F35" s="2">
        <f t="shared" si="9"/>
        <v>35.11613333333333</v>
      </c>
      <c r="G35" s="2">
        <f t="shared" si="9"/>
        <v>34.709333333333333</v>
      </c>
      <c r="H35" s="2">
        <f t="shared" si="9"/>
        <v>34.573733333333337</v>
      </c>
      <c r="I35" s="2">
        <f t="shared" si="9"/>
        <v>34.573733333333337</v>
      </c>
    </row>
    <row r="36" spans="1:9" x14ac:dyDescent="0.3">
      <c r="A36" t="s">
        <v>6</v>
      </c>
      <c r="B36" s="1">
        <f>B35-B33</f>
        <v>0.81090000000000018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2.5227999999999966</v>
      </c>
      <c r="G36" s="2">
        <f t="shared" si="10"/>
        <v>0.90100000000000335</v>
      </c>
      <c r="H36" s="2">
        <f t="shared" si="10"/>
        <v>0.3603999999999985</v>
      </c>
      <c r="I36" s="2">
        <f t="shared" si="10"/>
        <v>0.3603999999999985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30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915C-C6BB-4C63-98B4-CE5C4766988E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21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200.42853333333332</v>
      </c>
      <c r="C4" s="1">
        <v>94.661333333333346</v>
      </c>
      <c r="D4" s="1">
        <v>81.596133333333341</v>
      </c>
      <c r="E4" s="1">
        <v>68.530933333333337</v>
      </c>
      <c r="F4" s="2">
        <v>281.74277333333339</v>
      </c>
      <c r="G4" s="2">
        <v>345.82175333333333</v>
      </c>
      <c r="H4" s="2">
        <v>303.10243333333335</v>
      </c>
      <c r="I4" s="2">
        <v>261.61644666666672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62.31061333333335</v>
      </c>
      <c r="C5" s="1">
        <v>35.702683333333333</v>
      </c>
      <c r="D5" s="1">
        <v>35.598618333333334</v>
      </c>
      <c r="E5" s="1">
        <v>35.494553333333336</v>
      </c>
      <c r="F5" s="2">
        <v>73.451253333333355</v>
      </c>
      <c r="G5" s="2">
        <v>101.92539333333335</v>
      </c>
      <c r="H5" s="2">
        <v>82.942633333333333</v>
      </c>
      <c r="I5" s="2">
        <v>65.193206666666669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34.216933333333337</v>
      </c>
      <c r="C6" s="1">
        <v>33.585333333333338</v>
      </c>
      <c r="D6" s="1">
        <v>33.269533333333335</v>
      </c>
      <c r="E6" s="1">
        <v>32.953733333333332</v>
      </c>
      <c r="F6" s="2">
        <v>44.999733333333339</v>
      </c>
      <c r="G6" s="2">
        <v>78.808533333333344</v>
      </c>
      <c r="H6" s="2">
        <v>56.269333333333329</v>
      </c>
      <c r="I6" s="2">
        <v>38.734866666666669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33.748413333333339</v>
      </c>
      <c r="C7" s="1">
        <v>32.999683333333337</v>
      </c>
      <c r="D7" s="1">
        <v>32.625318333333333</v>
      </c>
      <c r="E7" s="1">
        <v>32.593333333333334</v>
      </c>
      <c r="F7" s="2">
        <v>37.456933333333339</v>
      </c>
      <c r="G7" s="2">
        <v>62.874368333333365</v>
      </c>
      <c r="H7" s="2">
        <v>37.883758333333354</v>
      </c>
      <c r="I7" s="2">
        <v>38.734866666666669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33.496133333333333</v>
      </c>
      <c r="C8" s="1">
        <v>32.684333333333335</v>
      </c>
      <c r="D8" s="1">
        <v>32.278433333333332</v>
      </c>
      <c r="E8" s="1">
        <v>32.593333333333334</v>
      </c>
      <c r="F8" s="2">
        <v>37.456933333333339</v>
      </c>
      <c r="G8" s="2">
        <v>54.29443333333333</v>
      </c>
      <c r="H8" s="2">
        <v>37.412333333333329</v>
      </c>
      <c r="I8" s="2">
        <v>38.734866666666669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33.496133333333333</v>
      </c>
      <c r="C9" s="1">
        <v>32.684333333333335</v>
      </c>
      <c r="D9" s="1">
        <v>32.278433333333332</v>
      </c>
      <c r="E9" s="1">
        <v>32.593333333333334</v>
      </c>
      <c r="F9" s="2">
        <v>37.456933333333339</v>
      </c>
      <c r="G9" s="2">
        <v>37.323133333333331</v>
      </c>
      <c r="H9" s="2">
        <v>37.412333333333329</v>
      </c>
      <c r="I9" s="2">
        <v>38.734866666666669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33.063653333333335</v>
      </c>
      <c r="C10" s="1">
        <v>32.143733333333337</v>
      </c>
      <c r="D10" s="1">
        <v>32.188333333333333</v>
      </c>
      <c r="E10" s="1">
        <v>32.593333333333334</v>
      </c>
      <c r="F10" s="2">
        <v>37.456933333333339</v>
      </c>
      <c r="G10" s="2">
        <v>37.323133333333331</v>
      </c>
      <c r="H10" s="2">
        <v>37.412333333333329</v>
      </c>
      <c r="I10" s="2">
        <v>38.734866666666669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31.441853333333338</v>
      </c>
      <c r="C11" s="1">
        <v>31.783333333333335</v>
      </c>
      <c r="D11" s="1">
        <v>32.188333333333333</v>
      </c>
      <c r="E11" s="1">
        <v>32.593333333333334</v>
      </c>
      <c r="F11" s="2">
        <v>37.456933333333339</v>
      </c>
      <c r="G11" s="2">
        <v>37.323133333333331</v>
      </c>
      <c r="H11" s="2">
        <v>37.412333333333329</v>
      </c>
      <c r="I11" s="2">
        <v>38.734866666666669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31.045413333333336</v>
      </c>
      <c r="C12" s="1">
        <v>31.783333333333335</v>
      </c>
      <c r="D12" s="1">
        <v>32.188333333333333</v>
      </c>
      <c r="E12" s="1">
        <v>32.593333333333334</v>
      </c>
      <c r="F12" s="2">
        <v>36.015333333333338</v>
      </c>
      <c r="G12" s="2">
        <v>36.151833333333336</v>
      </c>
      <c r="H12" s="2">
        <v>36.060833333333328</v>
      </c>
      <c r="I12" s="2">
        <v>37.203166666666668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30.973333333333336</v>
      </c>
      <c r="C13" s="1">
        <v>31.783333333333335</v>
      </c>
      <c r="D13" s="1">
        <v>32.188333333333333</v>
      </c>
      <c r="E13" s="1">
        <v>32.593333333333334</v>
      </c>
      <c r="F13" s="2">
        <v>36.015333333333338</v>
      </c>
      <c r="G13" s="2">
        <v>36.151833333333336</v>
      </c>
      <c r="H13" s="2">
        <v>36.060833333333328</v>
      </c>
      <c r="I13" s="2">
        <v>37.203166666666668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30.973333333333336</v>
      </c>
      <c r="C14" s="1">
        <v>31.783333333333335</v>
      </c>
      <c r="D14" s="1">
        <v>32.188333333333333</v>
      </c>
      <c r="E14" s="1">
        <v>32.593333333333334</v>
      </c>
      <c r="F14" s="2">
        <v>34.573733333333337</v>
      </c>
      <c r="G14" s="2">
        <v>34.980533333333334</v>
      </c>
      <c r="H14" s="2">
        <v>34.709333333333333</v>
      </c>
      <c r="I14" s="2">
        <v>35.851666666666667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30.973333333333336</v>
      </c>
      <c r="C15" s="1">
        <v>31.783333333333335</v>
      </c>
      <c r="D15" s="1">
        <v>32.188333333333333</v>
      </c>
      <c r="E15" s="1">
        <v>32.593333333333334</v>
      </c>
      <c r="F15" s="2">
        <v>34.573733333333337</v>
      </c>
      <c r="G15" s="2">
        <v>34.980533333333334</v>
      </c>
      <c r="H15" s="2">
        <v>34.709333333333333</v>
      </c>
      <c r="I15" s="2">
        <v>35.851666666666667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30.973333333333336</v>
      </c>
      <c r="C16" s="1">
        <v>31.783333333333335</v>
      </c>
      <c r="D16" s="1">
        <v>32.188333333333333</v>
      </c>
      <c r="E16" s="1">
        <v>32.593333333333334</v>
      </c>
      <c r="F16" s="2">
        <v>34.213333333333338</v>
      </c>
      <c r="G16" s="2">
        <v>34.277753333333337</v>
      </c>
      <c r="H16" s="2">
        <v>33.89843333333333</v>
      </c>
      <c r="I16" s="2">
        <v>35.851666666666667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30.973333333333336</v>
      </c>
      <c r="C17" s="1">
        <v>31.783333333333335</v>
      </c>
      <c r="D17" s="1">
        <v>32.188333333333333</v>
      </c>
      <c r="E17" s="1">
        <v>32.593333333333334</v>
      </c>
      <c r="F17" s="2">
        <v>34.213333333333338</v>
      </c>
      <c r="G17" s="2">
        <v>33.633538333333334</v>
      </c>
      <c r="H17" s="2">
        <v>33.80833333333333</v>
      </c>
      <c r="I17" s="2">
        <v>35.851666666666667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30.973333333333336</v>
      </c>
      <c r="C18" s="1">
        <v>31.783333333333335</v>
      </c>
      <c r="D18" s="1">
        <v>32.188333333333333</v>
      </c>
      <c r="E18" s="1">
        <v>32.593333333333334</v>
      </c>
      <c r="F18" s="2">
        <v>34.213333333333338</v>
      </c>
      <c r="G18" s="2">
        <v>32.998333333333335</v>
      </c>
      <c r="H18" s="2">
        <v>33.80833333333333</v>
      </c>
      <c r="I18" s="2">
        <v>35.851666666666667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30.973333333333336</v>
      </c>
      <c r="C19" s="1">
        <v>31.783333333333335</v>
      </c>
      <c r="D19" s="1">
        <v>32.188333333333333</v>
      </c>
      <c r="E19" s="1">
        <v>32.593333333333334</v>
      </c>
      <c r="F19" s="2">
        <v>34.213333333333338</v>
      </c>
      <c r="G19" s="2">
        <v>32.998333333333335</v>
      </c>
      <c r="H19" s="2">
        <v>33.80833333333333</v>
      </c>
      <c r="I19" s="2">
        <v>35.851666666666667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30.973333333333336</v>
      </c>
      <c r="C20" s="1">
        <v>31.783333333333335</v>
      </c>
      <c r="D20" s="1">
        <v>32.188333333333333</v>
      </c>
      <c r="E20" s="1">
        <v>32.593333333333334</v>
      </c>
      <c r="F20" s="2">
        <v>34.213333333333338</v>
      </c>
      <c r="G20" s="2">
        <v>32.998333333333335</v>
      </c>
      <c r="H20" s="2">
        <v>33.80833333333333</v>
      </c>
      <c r="I20" s="2">
        <v>35.851666666666667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30.973333333333336</v>
      </c>
      <c r="C21" s="1">
        <v>31.783333333333335</v>
      </c>
      <c r="D21" s="1">
        <v>32.188333333333333</v>
      </c>
      <c r="E21" s="1">
        <v>32.593333333333334</v>
      </c>
      <c r="F21" s="2">
        <v>34.213333333333338</v>
      </c>
      <c r="G21" s="2">
        <v>32.998333333333335</v>
      </c>
      <c r="H21" s="2">
        <v>33.80833333333333</v>
      </c>
      <c r="I21" s="2">
        <v>35.851666666666667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30.973333333333336</v>
      </c>
      <c r="C22" s="1">
        <v>31.783333333333335</v>
      </c>
      <c r="D22" s="1">
        <v>32.188333333333333</v>
      </c>
      <c r="E22" s="1">
        <v>32.593333333333334</v>
      </c>
      <c r="F22" s="2">
        <v>34.213333333333338</v>
      </c>
      <c r="G22" s="2">
        <v>32.998333333333335</v>
      </c>
      <c r="H22" s="2">
        <v>33.80833333333333</v>
      </c>
      <c r="I22" s="2">
        <v>35.851666666666667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30.973333333333336</v>
      </c>
      <c r="C23" s="1">
        <v>31.783333333333335</v>
      </c>
      <c r="D23" s="1">
        <v>32.188333333333333</v>
      </c>
      <c r="E23" s="1">
        <v>32.593333333333334</v>
      </c>
      <c r="F23" s="2">
        <v>34.213333333333338</v>
      </c>
      <c r="G23" s="2">
        <v>32.998333333333335</v>
      </c>
      <c r="H23" s="2">
        <v>33.80833333333333</v>
      </c>
      <c r="I23" s="2">
        <v>35.851666666666667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30.973333333333336</v>
      </c>
      <c r="C24" s="1">
        <v>31.783333333333335</v>
      </c>
      <c r="D24" s="1">
        <v>32.188333333333333</v>
      </c>
      <c r="E24" s="1">
        <v>32.593333333333334</v>
      </c>
      <c r="F24" s="2">
        <v>34.213333333333338</v>
      </c>
      <c r="G24" s="2">
        <v>32.998333333333335</v>
      </c>
      <c r="H24" s="2">
        <v>33.80833333333333</v>
      </c>
      <c r="I24" s="2">
        <v>35.851666666666667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41.187032380952395</v>
      </c>
      <c r="C26" s="1">
        <f>AVERAGE(C4:C24)</f>
        <v>35.210861904761906</v>
      </c>
      <c r="D26" s="1">
        <f t="shared" ref="D26:I26" si="1">AVERAGE(D4:D24)</f>
        <v>34.784355714285702</v>
      </c>
      <c r="E26" s="1">
        <f t="shared" si="1"/>
        <v>34.459962857142877</v>
      </c>
      <c r="F26" s="2">
        <f t="shared" si="1"/>
        <v>49.3607885714286</v>
      </c>
      <c r="G26" s="2">
        <f t="shared" si="1"/>
        <v>56.993249523809546</v>
      </c>
      <c r="H26" s="2">
        <f t="shared" si="1"/>
        <v>51.226329761904751</v>
      </c>
      <c r="I26" s="2">
        <f t="shared" si="1"/>
        <v>48.952072380952394</v>
      </c>
      <c r="J26" s="1"/>
    </row>
    <row r="27" spans="1:20" x14ac:dyDescent="0.3">
      <c r="A27" t="s">
        <v>18</v>
      </c>
      <c r="B27" s="1">
        <f>SUMPRODUCT(B4:B24,$J4:$J24)</f>
        <v>37.461337333333333</v>
      </c>
      <c r="C27" s="1">
        <f t="shared" ref="C27:H27" si="2">SUMPRODUCT(C4:C24,$J4:$J24)</f>
        <v>33.810288333333339</v>
      </c>
      <c r="D27" s="1">
        <f t="shared" si="2"/>
        <v>33.678961833333339</v>
      </c>
      <c r="E27" s="1">
        <f t="shared" si="2"/>
        <v>33.654854333333326</v>
      </c>
      <c r="F27" s="2">
        <f t="shared" si="2"/>
        <v>43.929925333333358</v>
      </c>
      <c r="G27" s="2">
        <f t="shared" si="2"/>
        <v>50.372409833333343</v>
      </c>
      <c r="H27" s="2">
        <f t="shared" si="2"/>
        <v>45.364877083333312</v>
      </c>
      <c r="I27" s="2">
        <f>SUMPRODUCT(I4:I24,$J4:$J24)</f>
        <v>43.962973166666671</v>
      </c>
      <c r="J27" s="1"/>
    </row>
    <row r="28" spans="1:20" x14ac:dyDescent="0.3">
      <c r="A28" t="s">
        <v>19</v>
      </c>
      <c r="B28" s="1">
        <f>B6-B22</f>
        <v>3.2436000000000007</v>
      </c>
      <c r="C28" s="1">
        <f t="shared" ref="C28:I28" si="3">C6-C22</f>
        <v>1.8020000000000032</v>
      </c>
      <c r="D28" s="1">
        <f t="shared" si="3"/>
        <v>1.0812000000000026</v>
      </c>
      <c r="E28" s="1">
        <f t="shared" si="3"/>
        <v>0.3603999999999985</v>
      </c>
      <c r="F28" s="2">
        <f>F6-F22</f>
        <v>10.7864</v>
      </c>
      <c r="G28" s="2">
        <f t="shared" si="3"/>
        <v>45.810200000000009</v>
      </c>
      <c r="H28" s="2">
        <f t="shared" si="3"/>
        <v>22.460999999999999</v>
      </c>
      <c r="I28" s="2">
        <f t="shared" si="3"/>
        <v>2.8832000000000022</v>
      </c>
      <c r="J28" s="1"/>
    </row>
    <row r="29" spans="1:20" x14ac:dyDescent="0.3">
      <c r="A29" t="s">
        <v>1</v>
      </c>
      <c r="B29" s="1">
        <f>B4-B24</f>
        <v>169.45519999999999</v>
      </c>
      <c r="C29" s="1">
        <f t="shared" ref="C29:I29" si="4">C4-C24</f>
        <v>62.878000000000014</v>
      </c>
      <c r="D29" s="1">
        <f t="shared" si="4"/>
        <v>49.407800000000009</v>
      </c>
      <c r="E29" s="1">
        <f t="shared" si="4"/>
        <v>35.937600000000003</v>
      </c>
      <c r="F29" s="2">
        <f t="shared" si="4"/>
        <v>247.52944000000005</v>
      </c>
      <c r="G29" s="2">
        <f t="shared" si="4"/>
        <v>312.82342</v>
      </c>
      <c r="H29" s="2">
        <f t="shared" si="4"/>
        <v>269.29410000000001</v>
      </c>
      <c r="I29" s="2">
        <f t="shared" si="4"/>
        <v>225.76478000000006</v>
      </c>
      <c r="J29" s="1"/>
    </row>
    <row r="30" spans="1:20" x14ac:dyDescent="0.3">
      <c r="A30" t="s">
        <v>2</v>
      </c>
      <c r="B30" s="1">
        <f>_xlfn.STDEV.P(B4:B24)</f>
        <v>36.214915702262743</v>
      </c>
      <c r="C30" s="1">
        <f t="shared" ref="C30:I30" si="5">_xlfn.STDEV.P(C4:C24)</f>
        <v>13.325195246738691</v>
      </c>
      <c r="D30" s="1">
        <f t="shared" si="5"/>
        <v>10.494014061814887</v>
      </c>
      <c r="E30" s="1">
        <f t="shared" si="5"/>
        <v>7.6435084129826949</v>
      </c>
      <c r="F30" s="2">
        <f t="shared" si="5"/>
        <v>52.629789655455752</v>
      </c>
      <c r="G30" s="2">
        <f t="shared" si="5"/>
        <v>66.921820360915675</v>
      </c>
      <c r="H30" s="2">
        <f t="shared" si="5"/>
        <v>57.382265904255476</v>
      </c>
      <c r="I30" s="2">
        <f t="shared" si="5"/>
        <v>47.948463796089655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30.973333333333336</v>
      </c>
      <c r="C32" s="1">
        <f t="shared" ref="C32:I32" si="6">_xlfn.PERCENTILE.INC(C4:C24,0.1)</f>
        <v>31.783333333333335</v>
      </c>
      <c r="D32" s="1">
        <f t="shared" si="6"/>
        <v>32.188333333333333</v>
      </c>
      <c r="E32" s="1">
        <f t="shared" si="6"/>
        <v>32.593333333333334</v>
      </c>
      <c r="F32" s="2">
        <f>_xlfn.PERCENTILE.INC(F4:F24,0.1)</f>
        <v>34.213333333333338</v>
      </c>
      <c r="G32" s="2">
        <f t="shared" si="6"/>
        <v>32.998333333333335</v>
      </c>
      <c r="H32" s="2">
        <f t="shared" si="6"/>
        <v>33.80833333333333</v>
      </c>
      <c r="I32" s="2">
        <f t="shared" si="6"/>
        <v>35.851666666666667</v>
      </c>
    </row>
    <row r="33" spans="1:9" x14ac:dyDescent="0.3">
      <c r="A33" t="s">
        <v>4</v>
      </c>
      <c r="B33" s="1">
        <f>_xlfn.PERCENTILE.INC(B4:B24,0.25)</f>
        <v>30.973333333333336</v>
      </c>
      <c r="C33" s="1">
        <f t="shared" ref="C33:I33" si="7">_xlfn.PERCENTILE.INC(C4:C24,0.25)</f>
        <v>31.783333333333335</v>
      </c>
      <c r="D33" s="1">
        <f t="shared" si="7"/>
        <v>32.188333333333333</v>
      </c>
      <c r="E33" s="1">
        <f t="shared" si="7"/>
        <v>32.593333333333334</v>
      </c>
      <c r="F33" s="2">
        <f t="shared" si="7"/>
        <v>34.213333333333338</v>
      </c>
      <c r="G33" s="2">
        <f t="shared" si="7"/>
        <v>32.998333333333335</v>
      </c>
      <c r="H33" s="2">
        <f t="shared" si="7"/>
        <v>33.80833333333333</v>
      </c>
      <c r="I33" s="2">
        <f t="shared" si="7"/>
        <v>35.851666666666667</v>
      </c>
    </row>
    <row r="34" spans="1:9" x14ac:dyDescent="0.3">
      <c r="A34" t="s">
        <v>5</v>
      </c>
      <c r="B34" s="1">
        <f>_xlfn.PERCENTILE.INC(B4:B24,0.5)</f>
        <v>30.973333333333336</v>
      </c>
      <c r="C34" s="1">
        <f t="shared" ref="C34:I34" si="8">_xlfn.PERCENTILE.INC(C4:C24,0.5)</f>
        <v>31.783333333333335</v>
      </c>
      <c r="D34" s="1">
        <f t="shared" si="8"/>
        <v>32.188333333333333</v>
      </c>
      <c r="E34" s="1">
        <f t="shared" si="8"/>
        <v>32.593333333333334</v>
      </c>
      <c r="F34" s="2">
        <f>_xlfn.PERCENTILE.INC(F4:F24,0.5)</f>
        <v>34.573733333333337</v>
      </c>
      <c r="G34" s="2">
        <f t="shared" si="8"/>
        <v>34.980533333333334</v>
      </c>
      <c r="H34" s="2">
        <f t="shared" si="8"/>
        <v>34.709333333333333</v>
      </c>
      <c r="I34" s="2">
        <f t="shared" si="8"/>
        <v>35.851666666666667</v>
      </c>
    </row>
    <row r="35" spans="1:9" x14ac:dyDescent="0.3">
      <c r="A35" t="s">
        <v>23</v>
      </c>
      <c r="B35" s="1">
        <f>_xlfn.PERCENTILE.INC(B4:B24,0.75)</f>
        <v>33.496133333333333</v>
      </c>
      <c r="C35" s="1">
        <f t="shared" ref="C35:I35" si="9">_xlfn.PERCENTILE.INC(C4:C24,0.75)</f>
        <v>32.684333333333335</v>
      </c>
      <c r="D35" s="1">
        <f t="shared" si="9"/>
        <v>32.278433333333332</v>
      </c>
      <c r="E35" s="1">
        <f t="shared" si="9"/>
        <v>32.593333333333334</v>
      </c>
      <c r="F35" s="2">
        <f t="shared" si="9"/>
        <v>37.456933333333339</v>
      </c>
      <c r="G35" s="2">
        <f t="shared" si="9"/>
        <v>37.323133333333331</v>
      </c>
      <c r="H35" s="2">
        <f t="shared" si="9"/>
        <v>37.412333333333329</v>
      </c>
      <c r="I35" s="2">
        <f t="shared" si="9"/>
        <v>38.734866666666669</v>
      </c>
    </row>
    <row r="36" spans="1:9" x14ac:dyDescent="0.3">
      <c r="A36" t="s">
        <v>6</v>
      </c>
      <c r="B36" s="1">
        <f>B35-B33</f>
        <v>2.5227999999999966</v>
      </c>
      <c r="C36" s="1">
        <f t="shared" ref="C36:I36" si="10">C35-C33</f>
        <v>0.9009999999999998</v>
      </c>
      <c r="D36" s="1">
        <f t="shared" si="10"/>
        <v>9.0099999999999625E-2</v>
      </c>
      <c r="E36" s="1">
        <f t="shared" si="10"/>
        <v>0</v>
      </c>
      <c r="F36" s="2">
        <f t="shared" si="10"/>
        <v>3.2436000000000007</v>
      </c>
      <c r="G36" s="2">
        <f t="shared" si="10"/>
        <v>4.3247999999999962</v>
      </c>
      <c r="H36" s="2">
        <f t="shared" si="10"/>
        <v>3.6039999999999992</v>
      </c>
      <c r="I36" s="2">
        <f t="shared" si="10"/>
        <v>2.8832000000000022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30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6E3C-D8F4-4191-B1AC-236366013CF1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9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33.676539682539683</v>
      </c>
      <c r="C4" s="1">
        <v>33.676539682539683</v>
      </c>
      <c r="D4" s="1">
        <v>33.676539682539683</v>
      </c>
      <c r="E4" s="1">
        <v>33.676539682539683</v>
      </c>
      <c r="F4" s="2">
        <v>34.477428571428568</v>
      </c>
      <c r="G4" s="2">
        <v>34.477428571428568</v>
      </c>
      <c r="H4" s="2">
        <v>34.477428571428568</v>
      </c>
      <c r="I4" s="2">
        <v>34.477428571428568</v>
      </c>
      <c r="J4" s="5">
        <v>2.5000000000000001E-2</v>
      </c>
    </row>
    <row r="5" spans="1:10" x14ac:dyDescent="0.3">
      <c r="A5" s="9">
        <f>A4-5%</f>
        <v>0.95</v>
      </c>
      <c r="B5" s="1">
        <v>33.276095238095238</v>
      </c>
      <c r="C5" s="1">
        <v>33.276095238095238</v>
      </c>
      <c r="D5" s="1">
        <v>33.276095238095238</v>
      </c>
      <c r="E5" s="1">
        <v>33.276095238095238</v>
      </c>
      <c r="F5" s="2">
        <v>34.076984126984122</v>
      </c>
      <c r="G5" s="2">
        <v>34.076984126984122</v>
      </c>
      <c r="H5" s="2">
        <v>34.076984126984122</v>
      </c>
      <c r="I5" s="2">
        <v>34.076984126984122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32.875650793650792</v>
      </c>
      <c r="C6" s="1">
        <v>32.875650793650792</v>
      </c>
      <c r="D6" s="1">
        <v>32.875650793650792</v>
      </c>
      <c r="E6" s="1">
        <v>32.875650793650792</v>
      </c>
      <c r="F6" s="2">
        <v>32.875650793650792</v>
      </c>
      <c r="G6" s="2">
        <v>32.875650793650792</v>
      </c>
      <c r="H6" s="2">
        <v>32.875650793650792</v>
      </c>
      <c r="I6" s="2">
        <v>32.875650793650792</v>
      </c>
      <c r="J6" s="1">
        <v>0.05</v>
      </c>
    </row>
    <row r="7" spans="1:10" x14ac:dyDescent="0.3">
      <c r="A7" s="9">
        <f t="shared" si="0"/>
        <v>0.84999999999999987</v>
      </c>
      <c r="B7" s="1">
        <v>32.875650793650792</v>
      </c>
      <c r="C7" s="1">
        <v>32.875650793650792</v>
      </c>
      <c r="D7" s="1">
        <v>32.875650793650792</v>
      </c>
      <c r="E7" s="1">
        <v>32.875650793650792</v>
      </c>
      <c r="F7" s="2">
        <v>32.875650793650792</v>
      </c>
      <c r="G7" s="2">
        <v>32.875650793650792</v>
      </c>
      <c r="H7" s="2">
        <v>32.875650793650792</v>
      </c>
      <c r="I7" s="2">
        <v>32.875650793650792</v>
      </c>
      <c r="J7" s="1">
        <v>0.05</v>
      </c>
    </row>
    <row r="8" spans="1:10" x14ac:dyDescent="0.3">
      <c r="A8" s="9">
        <f t="shared" si="0"/>
        <v>0.79999999999999982</v>
      </c>
      <c r="B8" s="1">
        <v>32.875650793650792</v>
      </c>
      <c r="C8" s="1">
        <v>32.875650793650792</v>
      </c>
      <c r="D8" s="1">
        <v>32.875650793650792</v>
      </c>
      <c r="E8" s="1">
        <v>32.875650793650792</v>
      </c>
      <c r="F8" s="2">
        <v>32.875650793650792</v>
      </c>
      <c r="G8" s="2">
        <v>32.875650793650792</v>
      </c>
      <c r="H8" s="2">
        <v>32.875650793650792</v>
      </c>
      <c r="I8" s="2">
        <v>32.875650793650792</v>
      </c>
      <c r="J8" s="1">
        <v>0.05</v>
      </c>
    </row>
    <row r="9" spans="1:10" x14ac:dyDescent="0.3">
      <c r="A9" s="9">
        <f t="shared" si="0"/>
        <v>0.74999999999999978</v>
      </c>
      <c r="B9" s="1">
        <v>32.675428571428569</v>
      </c>
      <c r="C9" s="1">
        <v>32.675428571428569</v>
      </c>
      <c r="D9" s="1">
        <v>32.675428571428569</v>
      </c>
      <c r="E9" s="1">
        <v>32.675428571428569</v>
      </c>
      <c r="F9" s="2">
        <v>32.675428571428569</v>
      </c>
      <c r="G9" s="2">
        <v>32.675428571428569</v>
      </c>
      <c r="H9" s="2">
        <v>32.675428571428569</v>
      </c>
      <c r="I9" s="2">
        <v>32.675428571428569</v>
      </c>
      <c r="J9" s="1">
        <v>0.05</v>
      </c>
    </row>
    <row r="10" spans="1:10" x14ac:dyDescent="0.3">
      <c r="A10" s="9">
        <f t="shared" si="0"/>
        <v>0.69999999999999973</v>
      </c>
      <c r="B10" s="1">
        <v>32.675428571428569</v>
      </c>
      <c r="C10" s="1">
        <v>32.675428571428569</v>
      </c>
      <c r="D10" s="1">
        <v>32.675428571428569</v>
      </c>
      <c r="E10" s="1">
        <v>32.675428571428569</v>
      </c>
      <c r="F10" s="2">
        <v>32.675428571428569</v>
      </c>
      <c r="G10" s="2">
        <v>32.675428571428569</v>
      </c>
      <c r="H10" s="2">
        <v>32.675428571428569</v>
      </c>
      <c r="I10" s="2">
        <v>32.675428571428569</v>
      </c>
      <c r="J10" s="1">
        <v>0.05</v>
      </c>
    </row>
    <row r="11" spans="1:10" x14ac:dyDescent="0.3">
      <c r="A11" s="9">
        <f t="shared" si="0"/>
        <v>0.64999999999999969</v>
      </c>
      <c r="B11" s="1">
        <v>32.675428571428569</v>
      </c>
      <c r="C11" s="1">
        <v>32.675428571428569</v>
      </c>
      <c r="D11" s="1">
        <v>32.675428571428569</v>
      </c>
      <c r="E11" s="1">
        <v>32.675428571428569</v>
      </c>
      <c r="F11" s="2">
        <v>32.675428571428569</v>
      </c>
      <c r="G11" s="2">
        <v>32.675428571428569</v>
      </c>
      <c r="H11" s="2">
        <v>32.675428571428569</v>
      </c>
      <c r="I11" s="2">
        <v>32.675428571428569</v>
      </c>
      <c r="J11" s="1">
        <v>0.05</v>
      </c>
    </row>
    <row r="12" spans="1:10" x14ac:dyDescent="0.3">
      <c r="A12" s="9">
        <f t="shared" si="0"/>
        <v>0.59999999999999964</v>
      </c>
      <c r="B12" s="1">
        <v>32.675428571428569</v>
      </c>
      <c r="C12" s="1">
        <v>32.675428571428569</v>
      </c>
      <c r="D12" s="1">
        <v>32.675428571428569</v>
      </c>
      <c r="E12" s="1">
        <v>32.675428571428569</v>
      </c>
      <c r="F12" s="2">
        <v>32.675428571428569</v>
      </c>
      <c r="G12" s="2">
        <v>32.675428571428569</v>
      </c>
      <c r="H12" s="2">
        <v>32.675428571428569</v>
      </c>
      <c r="I12" s="2">
        <v>32.675428571428569</v>
      </c>
      <c r="J12" s="1">
        <v>0.05</v>
      </c>
    </row>
    <row r="13" spans="1:10" x14ac:dyDescent="0.3">
      <c r="A13" s="9">
        <f t="shared" si="0"/>
        <v>0.5499999999999996</v>
      </c>
      <c r="B13" s="1">
        <v>32.675428571428569</v>
      </c>
      <c r="C13" s="1">
        <v>32.675428571428569</v>
      </c>
      <c r="D13" s="1">
        <v>32.675428571428569</v>
      </c>
      <c r="E13" s="1">
        <v>32.675428571428569</v>
      </c>
      <c r="F13" s="2">
        <v>32.675428571428569</v>
      </c>
      <c r="G13" s="2">
        <v>32.675428571428569</v>
      </c>
      <c r="H13" s="2">
        <v>32.675428571428569</v>
      </c>
      <c r="I13" s="2">
        <v>32.675428571428569</v>
      </c>
      <c r="J13" s="1">
        <v>0.05</v>
      </c>
    </row>
    <row r="14" spans="1:10" x14ac:dyDescent="0.3">
      <c r="A14" s="9">
        <f t="shared" si="0"/>
        <v>0.49999999999999961</v>
      </c>
      <c r="B14" s="1">
        <v>32.675428571428569</v>
      </c>
      <c r="C14" s="1">
        <v>32.675428571428569</v>
      </c>
      <c r="D14" s="1">
        <v>32.675428571428569</v>
      </c>
      <c r="E14" s="1">
        <v>32.675428571428569</v>
      </c>
      <c r="F14" s="2">
        <v>32.675428571428569</v>
      </c>
      <c r="G14" s="2">
        <v>32.675428571428569</v>
      </c>
      <c r="H14" s="2">
        <v>32.675428571428569</v>
      </c>
      <c r="I14" s="2">
        <v>32.675428571428569</v>
      </c>
      <c r="J14" s="1">
        <v>0.05</v>
      </c>
    </row>
    <row r="15" spans="1:10" x14ac:dyDescent="0.3">
      <c r="A15" s="9">
        <f t="shared" si="0"/>
        <v>0.44999999999999962</v>
      </c>
      <c r="B15" s="1">
        <v>32.675428571428569</v>
      </c>
      <c r="C15" s="1">
        <v>32.675428571428569</v>
      </c>
      <c r="D15" s="1">
        <v>32.675428571428569</v>
      </c>
      <c r="E15" s="1">
        <v>32.675428571428569</v>
      </c>
      <c r="F15" s="2">
        <v>32.675428571428569</v>
      </c>
      <c r="G15" s="2">
        <v>32.675428571428569</v>
      </c>
      <c r="H15" s="2">
        <v>32.675428571428569</v>
      </c>
      <c r="I15" s="2">
        <v>32.675428571428569</v>
      </c>
      <c r="J15" s="1">
        <v>0.05</v>
      </c>
    </row>
    <row r="16" spans="1:10" x14ac:dyDescent="0.3">
      <c r="A16" s="9">
        <f t="shared" si="0"/>
        <v>0.39999999999999963</v>
      </c>
      <c r="B16" s="1">
        <v>32.675428571428569</v>
      </c>
      <c r="C16" s="1">
        <v>32.675428571428569</v>
      </c>
      <c r="D16" s="1">
        <v>32.675428571428569</v>
      </c>
      <c r="E16" s="1">
        <v>32.675428571428569</v>
      </c>
      <c r="F16" s="2">
        <v>32.675428571428569</v>
      </c>
      <c r="G16" s="2">
        <v>32.675428571428569</v>
      </c>
      <c r="H16" s="2">
        <v>32.675428571428569</v>
      </c>
      <c r="I16" s="2">
        <v>32.675428571428569</v>
      </c>
      <c r="J16" s="1">
        <v>0.05</v>
      </c>
    </row>
    <row r="17" spans="1:10" x14ac:dyDescent="0.3">
      <c r="A17" s="9">
        <f t="shared" si="0"/>
        <v>0.34999999999999964</v>
      </c>
      <c r="B17" s="1">
        <v>32.675428571428569</v>
      </c>
      <c r="C17" s="1">
        <v>32.675428571428569</v>
      </c>
      <c r="D17" s="1">
        <v>32.675428571428569</v>
      </c>
      <c r="E17" s="1">
        <v>32.675428571428569</v>
      </c>
      <c r="F17" s="2">
        <v>32.675428571428569</v>
      </c>
      <c r="G17" s="2">
        <v>32.675428571428569</v>
      </c>
      <c r="H17" s="2">
        <v>32.675428571428569</v>
      </c>
      <c r="I17" s="2">
        <v>32.675428571428569</v>
      </c>
      <c r="J17" s="1">
        <v>0.05</v>
      </c>
    </row>
    <row r="18" spans="1:10" x14ac:dyDescent="0.3">
      <c r="A18" s="9">
        <f t="shared" si="0"/>
        <v>0.29999999999999966</v>
      </c>
      <c r="B18" s="1">
        <v>32.675428571428569</v>
      </c>
      <c r="C18" s="1">
        <v>32.675428571428569</v>
      </c>
      <c r="D18" s="1">
        <v>32.675428571428569</v>
      </c>
      <c r="E18" s="1">
        <v>32.675428571428569</v>
      </c>
      <c r="F18" s="2">
        <v>32.675428571428569</v>
      </c>
      <c r="G18" s="2">
        <v>32.675428571428569</v>
      </c>
      <c r="H18" s="2">
        <v>32.675428571428569</v>
      </c>
      <c r="I18" s="2">
        <v>32.675428571428569</v>
      </c>
      <c r="J18" s="1">
        <v>0.05</v>
      </c>
    </row>
    <row r="19" spans="1:10" x14ac:dyDescent="0.3">
      <c r="A19" s="9">
        <f t="shared" si="0"/>
        <v>0.24999999999999967</v>
      </c>
      <c r="B19" s="1">
        <v>32.675428571428569</v>
      </c>
      <c r="C19" s="1">
        <v>32.675428571428569</v>
      </c>
      <c r="D19" s="1">
        <v>32.675428571428569</v>
      </c>
      <c r="E19" s="1">
        <v>32.675428571428569</v>
      </c>
      <c r="F19" s="2">
        <v>32.675428571428569</v>
      </c>
      <c r="G19" s="2">
        <v>32.675428571428569</v>
      </c>
      <c r="H19" s="2">
        <v>32.675428571428569</v>
      </c>
      <c r="I19" s="2">
        <v>32.675428571428569</v>
      </c>
      <c r="J19" s="1">
        <v>0.05</v>
      </c>
    </row>
    <row r="20" spans="1:10" x14ac:dyDescent="0.3">
      <c r="A20" s="9">
        <f t="shared" si="0"/>
        <v>0.19999999999999968</v>
      </c>
      <c r="B20" s="1">
        <v>32.675428571428569</v>
      </c>
      <c r="C20" s="1">
        <v>32.675428571428569</v>
      </c>
      <c r="D20" s="1">
        <v>32.675428571428569</v>
      </c>
      <c r="E20" s="1">
        <v>32.675428571428569</v>
      </c>
      <c r="F20" s="2">
        <v>32.675428571428569</v>
      </c>
      <c r="G20" s="2">
        <v>32.675428571428569</v>
      </c>
      <c r="H20" s="2">
        <v>32.675428571428569</v>
      </c>
      <c r="I20" s="2">
        <v>32.675428571428569</v>
      </c>
      <c r="J20" s="1">
        <v>0.05</v>
      </c>
    </row>
    <row r="21" spans="1:10" x14ac:dyDescent="0.3">
      <c r="A21" s="9">
        <f t="shared" si="0"/>
        <v>0.14999999999999969</v>
      </c>
      <c r="B21" s="1">
        <v>32.675428571428569</v>
      </c>
      <c r="C21" s="1">
        <v>32.675428571428569</v>
      </c>
      <c r="D21" s="1">
        <v>32.675428571428569</v>
      </c>
      <c r="E21" s="1">
        <v>32.675428571428569</v>
      </c>
      <c r="F21" s="2">
        <v>32.675428571428569</v>
      </c>
      <c r="G21" s="2">
        <v>32.675428571428569</v>
      </c>
      <c r="H21" s="2">
        <v>32.675428571428569</v>
      </c>
      <c r="I21" s="2">
        <v>32.675428571428569</v>
      </c>
      <c r="J21" s="1">
        <v>0.05</v>
      </c>
    </row>
    <row r="22" spans="1:10" x14ac:dyDescent="0.3">
      <c r="A22" s="9">
        <f t="shared" si="0"/>
        <v>9.9999999999999686E-2</v>
      </c>
      <c r="B22" s="1">
        <v>32.675428571428569</v>
      </c>
      <c r="C22" s="1">
        <v>32.675428571428569</v>
      </c>
      <c r="D22" s="1">
        <v>32.675428571428569</v>
      </c>
      <c r="E22" s="1">
        <v>32.675428571428569</v>
      </c>
      <c r="F22" s="2">
        <v>32.675428571428569</v>
      </c>
      <c r="G22" s="2">
        <v>32.675428571428569</v>
      </c>
      <c r="H22" s="2">
        <v>32.675428571428569</v>
      </c>
      <c r="I22" s="2">
        <v>32.675428571428569</v>
      </c>
      <c r="J22" s="1">
        <v>0.05</v>
      </c>
    </row>
    <row r="23" spans="1:10" x14ac:dyDescent="0.3">
      <c r="A23" s="9">
        <f t="shared" si="0"/>
        <v>4.9999999999999684E-2</v>
      </c>
      <c r="B23" s="1">
        <v>32.675428571428569</v>
      </c>
      <c r="C23" s="1">
        <v>32.675428571428569</v>
      </c>
      <c r="D23" s="1">
        <v>32.675428571428569</v>
      </c>
      <c r="E23" s="1">
        <v>32.675428571428569</v>
      </c>
      <c r="F23" s="2">
        <v>32.675428571428569</v>
      </c>
      <c r="G23" s="2">
        <v>32.675428571428569</v>
      </c>
      <c r="H23" s="2">
        <v>32.675428571428569</v>
      </c>
      <c r="I23" s="2">
        <v>32.675428571428569</v>
      </c>
      <c r="J23" s="1">
        <v>0.05</v>
      </c>
    </row>
    <row r="24" spans="1:10" x14ac:dyDescent="0.3">
      <c r="A24" s="9">
        <f t="shared" si="0"/>
        <v>-3.1918911957973251E-16</v>
      </c>
      <c r="B24" s="1">
        <v>32.675428571428569</v>
      </c>
      <c r="C24" s="1">
        <v>32.675428571428569</v>
      </c>
      <c r="D24" s="1">
        <v>32.675428571428569</v>
      </c>
      <c r="E24" s="1">
        <v>32.675428571428569</v>
      </c>
      <c r="F24" s="2">
        <v>32.675428571428569</v>
      </c>
      <c r="G24" s="2">
        <v>32.675428571428569</v>
      </c>
      <c r="H24" s="2">
        <v>32.675428571428569</v>
      </c>
      <c r="I24" s="2">
        <v>32.675428571428569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32.780306878306895</v>
      </c>
      <c r="C26" s="1">
        <f>AVERAGE(C4:C24)</f>
        <v>32.780306878306895</v>
      </c>
      <c r="D26" s="1">
        <f t="shared" ref="D26:I26" si="1">AVERAGE(D4:D24)</f>
        <v>32.780306878306895</v>
      </c>
      <c r="E26" s="1">
        <f t="shared" si="1"/>
        <v>32.780306878306895</v>
      </c>
      <c r="F26" s="2">
        <f t="shared" si="1"/>
        <v>32.856582010582024</v>
      </c>
      <c r="G26" s="2">
        <f t="shared" si="1"/>
        <v>32.856582010582024</v>
      </c>
      <c r="H26" s="2">
        <f t="shared" si="1"/>
        <v>32.856582010582024</v>
      </c>
      <c r="I26" s="2">
        <f t="shared" si="1"/>
        <v>32.856582010582024</v>
      </c>
      <c r="J26" s="1"/>
    </row>
    <row r="27" spans="1:10" x14ac:dyDescent="0.3">
      <c r="A27" t="s">
        <v>18</v>
      </c>
      <c r="B27" s="1">
        <f>SUMPRODUCT(B4:B24,$J4:$J24)</f>
        <v>32.760523015873012</v>
      </c>
      <c r="C27" s="1">
        <f t="shared" ref="C27:H27" si="2">SUMPRODUCT(C4:C24,$J4:$J24)</f>
        <v>32.760523015873012</v>
      </c>
      <c r="D27" s="1">
        <f t="shared" si="2"/>
        <v>32.760523015873012</v>
      </c>
      <c r="E27" s="1">
        <f t="shared" si="2"/>
        <v>32.760523015873012</v>
      </c>
      <c r="F27" s="2">
        <f t="shared" si="2"/>
        <v>32.820589682539676</v>
      </c>
      <c r="G27" s="2">
        <f t="shared" si="2"/>
        <v>32.820589682539676</v>
      </c>
      <c r="H27" s="2">
        <f t="shared" si="2"/>
        <v>32.820589682539676</v>
      </c>
      <c r="I27" s="2">
        <f>SUMPRODUCT(I4:I24,$J4:$J24)</f>
        <v>32.820589682539676</v>
      </c>
      <c r="J27" s="1"/>
    </row>
    <row r="28" spans="1:10" x14ac:dyDescent="0.3">
      <c r="A28" t="s">
        <v>19</v>
      </c>
      <c r="B28" s="1">
        <f>B6-B22</f>
        <v>0.20022222222222297</v>
      </c>
      <c r="C28" s="1">
        <f t="shared" ref="C28:I28" si="3">C6-C22</f>
        <v>0.20022222222222297</v>
      </c>
      <c r="D28" s="1">
        <f t="shared" si="3"/>
        <v>0.20022222222222297</v>
      </c>
      <c r="E28" s="1">
        <f t="shared" si="3"/>
        <v>0.20022222222222297</v>
      </c>
      <c r="F28" s="2">
        <f>F6-F22</f>
        <v>0.20022222222222297</v>
      </c>
      <c r="G28" s="2">
        <f t="shared" si="3"/>
        <v>0.20022222222222297</v>
      </c>
      <c r="H28" s="2">
        <f t="shared" si="3"/>
        <v>0.20022222222222297</v>
      </c>
      <c r="I28" s="2">
        <f t="shared" si="3"/>
        <v>0.20022222222222297</v>
      </c>
      <c r="J28" s="1"/>
    </row>
    <row r="29" spans="1:10" x14ac:dyDescent="0.3">
      <c r="A29" t="s">
        <v>1</v>
      </c>
      <c r="B29" s="1">
        <f>B4-B24</f>
        <v>1.0011111111111148</v>
      </c>
      <c r="C29" s="1">
        <f t="shared" ref="C29:I29" si="4">C4-C24</f>
        <v>1.0011111111111148</v>
      </c>
      <c r="D29" s="1">
        <f t="shared" si="4"/>
        <v>1.0011111111111148</v>
      </c>
      <c r="E29" s="1">
        <f t="shared" si="4"/>
        <v>1.0011111111111148</v>
      </c>
      <c r="F29" s="2">
        <f t="shared" si="4"/>
        <v>1.8019999999999996</v>
      </c>
      <c r="G29" s="2">
        <f t="shared" si="4"/>
        <v>1.8019999999999996</v>
      </c>
      <c r="H29" s="2">
        <f t="shared" si="4"/>
        <v>1.8019999999999996</v>
      </c>
      <c r="I29" s="2">
        <f t="shared" si="4"/>
        <v>1.8019999999999996</v>
      </c>
      <c r="J29" s="1"/>
    </row>
    <row r="30" spans="1:10" x14ac:dyDescent="0.3">
      <c r="A30" t="s">
        <v>2</v>
      </c>
      <c r="B30" s="1">
        <f>_xlfn.STDEV.P(B4:B24)</f>
        <v>0.24419957409214887</v>
      </c>
      <c r="C30" s="1">
        <f t="shared" ref="C30:I30" si="5">_xlfn.STDEV.P(C4:C24)</f>
        <v>0.24419957409214887</v>
      </c>
      <c r="D30" s="1">
        <f t="shared" si="5"/>
        <v>0.24419957409214887</v>
      </c>
      <c r="E30" s="1">
        <f t="shared" si="5"/>
        <v>0.24419957409214887</v>
      </c>
      <c r="F30" s="2">
        <f t="shared" si="5"/>
        <v>0.47019149347513589</v>
      </c>
      <c r="G30" s="2">
        <f t="shared" si="5"/>
        <v>0.47019149347513589</v>
      </c>
      <c r="H30" s="2">
        <f t="shared" si="5"/>
        <v>0.47019149347513589</v>
      </c>
      <c r="I30" s="2">
        <f t="shared" si="5"/>
        <v>0.47019149347513589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32.675428571428569</v>
      </c>
      <c r="C32" s="1">
        <f t="shared" ref="C32:I32" si="6">_xlfn.PERCENTILE.INC(C4:C24,0.1)</f>
        <v>32.675428571428569</v>
      </c>
      <c r="D32" s="1">
        <f t="shared" si="6"/>
        <v>32.675428571428569</v>
      </c>
      <c r="E32" s="1">
        <f t="shared" si="6"/>
        <v>32.675428571428569</v>
      </c>
      <c r="F32" s="2">
        <f>_xlfn.PERCENTILE.INC(F4:F24,0.1)</f>
        <v>32.675428571428569</v>
      </c>
      <c r="G32" s="2">
        <f t="shared" si="6"/>
        <v>32.675428571428569</v>
      </c>
      <c r="H32" s="2">
        <f t="shared" si="6"/>
        <v>32.675428571428569</v>
      </c>
      <c r="I32" s="2">
        <f t="shared" si="6"/>
        <v>32.675428571428569</v>
      </c>
    </row>
    <row r="33" spans="1:9" x14ac:dyDescent="0.3">
      <c r="A33" t="s">
        <v>4</v>
      </c>
      <c r="B33" s="1">
        <f>_xlfn.PERCENTILE.INC(B4:B24,0.25)</f>
        <v>32.675428571428569</v>
      </c>
      <c r="C33" s="1">
        <f t="shared" ref="C33:I33" si="7">_xlfn.PERCENTILE.INC(C4:C24,0.25)</f>
        <v>32.675428571428569</v>
      </c>
      <c r="D33" s="1">
        <f t="shared" si="7"/>
        <v>32.675428571428569</v>
      </c>
      <c r="E33" s="1">
        <f t="shared" si="7"/>
        <v>32.675428571428569</v>
      </c>
      <c r="F33" s="2">
        <f t="shared" si="7"/>
        <v>32.675428571428569</v>
      </c>
      <c r="G33" s="2">
        <f t="shared" si="7"/>
        <v>32.675428571428569</v>
      </c>
      <c r="H33" s="2">
        <f t="shared" si="7"/>
        <v>32.675428571428569</v>
      </c>
      <c r="I33" s="2">
        <f t="shared" si="7"/>
        <v>32.675428571428569</v>
      </c>
    </row>
    <row r="34" spans="1:9" x14ac:dyDescent="0.3">
      <c r="A34" t="s">
        <v>5</v>
      </c>
      <c r="B34" s="1">
        <f>_xlfn.PERCENTILE.INC(B4:B24,0.5)</f>
        <v>32.675428571428569</v>
      </c>
      <c r="C34" s="1">
        <f t="shared" ref="C34:I34" si="8">_xlfn.PERCENTILE.INC(C4:C24,0.5)</f>
        <v>32.675428571428569</v>
      </c>
      <c r="D34" s="1">
        <f t="shared" si="8"/>
        <v>32.675428571428569</v>
      </c>
      <c r="E34" s="1">
        <f t="shared" si="8"/>
        <v>32.675428571428569</v>
      </c>
      <c r="F34" s="2">
        <f>_xlfn.PERCENTILE.INC(F4:F24,0.5)</f>
        <v>32.675428571428569</v>
      </c>
      <c r="G34" s="2">
        <f t="shared" si="8"/>
        <v>32.675428571428569</v>
      </c>
      <c r="H34" s="2">
        <f t="shared" si="8"/>
        <v>32.675428571428569</v>
      </c>
      <c r="I34" s="2">
        <f t="shared" si="8"/>
        <v>32.675428571428569</v>
      </c>
    </row>
    <row r="35" spans="1:9" x14ac:dyDescent="0.3">
      <c r="A35" t="s">
        <v>23</v>
      </c>
      <c r="B35" s="1">
        <f>_xlfn.PERCENTILE.INC(B4:B24,0.75)</f>
        <v>32.675428571428569</v>
      </c>
      <c r="C35" s="1">
        <f t="shared" ref="C35:I35" si="9">_xlfn.PERCENTILE.INC(C4:C24,0.75)</f>
        <v>32.675428571428569</v>
      </c>
      <c r="D35" s="1">
        <f t="shared" si="9"/>
        <v>32.675428571428569</v>
      </c>
      <c r="E35" s="1">
        <f t="shared" si="9"/>
        <v>32.675428571428569</v>
      </c>
      <c r="F35" s="2">
        <f t="shared" si="9"/>
        <v>32.675428571428569</v>
      </c>
      <c r="G35" s="2">
        <f t="shared" si="9"/>
        <v>32.675428571428569</v>
      </c>
      <c r="H35" s="2">
        <f t="shared" si="9"/>
        <v>32.675428571428569</v>
      </c>
      <c r="I35" s="2">
        <f t="shared" si="9"/>
        <v>32.675428571428569</v>
      </c>
    </row>
    <row r="36" spans="1:9" x14ac:dyDescent="0.3">
      <c r="A36" t="s">
        <v>6</v>
      </c>
      <c r="B36" s="1">
        <f>B35-B33</f>
        <v>0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0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30</v>
      </c>
    </row>
    <row r="39" spans="1:9" x14ac:dyDescent="0.3">
      <c r="A39" s="8" t="s">
        <v>20</v>
      </c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98B8-2AE5-483A-AA0D-EE65F20E0D35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10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34.978169312169314</v>
      </c>
      <c r="C4" s="1">
        <v>33.676539682539683</v>
      </c>
      <c r="D4" s="1">
        <v>33.676539682539683</v>
      </c>
      <c r="E4" s="1">
        <v>33.676539682539683</v>
      </c>
      <c r="F4" s="2">
        <v>940.95542857142857</v>
      </c>
      <c r="G4" s="2">
        <v>940.95542857142857</v>
      </c>
      <c r="H4" s="2">
        <v>940.95542857142857</v>
      </c>
      <c r="I4" s="2">
        <v>940.95542857142857</v>
      </c>
      <c r="J4" s="5">
        <v>2.5000000000000001E-2</v>
      </c>
    </row>
    <row r="5" spans="1:10" x14ac:dyDescent="0.3">
      <c r="A5" s="9">
        <f>A4-5%</f>
        <v>0.95</v>
      </c>
      <c r="B5" s="1">
        <v>34.551028571428567</v>
      </c>
      <c r="C5" s="1">
        <v>33.035828571428567</v>
      </c>
      <c r="D5" s="1">
        <v>33.035828571428567</v>
      </c>
      <c r="E5" s="1">
        <v>33.035828571428567</v>
      </c>
      <c r="F5" s="2">
        <v>121.95264338624344</v>
      </c>
      <c r="G5" s="2">
        <v>121.95264338624344</v>
      </c>
      <c r="H5" s="2">
        <v>121.95264338624344</v>
      </c>
      <c r="I5" s="2">
        <v>121.95264338624344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34.444243386243386</v>
      </c>
      <c r="C6" s="1">
        <v>32.875650793650792</v>
      </c>
      <c r="D6" s="1">
        <v>32.875650793650792</v>
      </c>
      <c r="E6" s="1">
        <v>32.875650793650792</v>
      </c>
      <c r="F6" s="2">
        <v>37.500598941798948</v>
      </c>
      <c r="G6" s="2">
        <v>37.500598941798948</v>
      </c>
      <c r="H6" s="2">
        <v>37.500598941798948</v>
      </c>
      <c r="I6" s="2">
        <v>37.500598941798948</v>
      </c>
      <c r="J6" s="1">
        <v>0.05</v>
      </c>
    </row>
    <row r="7" spans="1:10" x14ac:dyDescent="0.3">
      <c r="A7" s="9">
        <f t="shared" si="0"/>
        <v>0.84999999999999987</v>
      </c>
      <c r="B7" s="1">
        <v>34.017102645502646</v>
      </c>
      <c r="C7" s="1">
        <v>32.675428571428569</v>
      </c>
      <c r="D7" s="1">
        <v>32.675428571428569</v>
      </c>
      <c r="E7" s="1">
        <v>32.675428571428569</v>
      </c>
      <c r="F7" s="2">
        <v>36.646317460317469</v>
      </c>
      <c r="G7" s="2">
        <v>36.646317460317469</v>
      </c>
      <c r="H7" s="2">
        <v>36.646317460317469</v>
      </c>
      <c r="I7" s="2">
        <v>36.646317460317469</v>
      </c>
      <c r="J7" s="1">
        <v>0.05</v>
      </c>
    </row>
    <row r="8" spans="1:10" x14ac:dyDescent="0.3">
      <c r="A8" s="9">
        <f t="shared" si="0"/>
        <v>0.79999999999999982</v>
      </c>
      <c r="B8" s="1">
        <v>33.37639153439153</v>
      </c>
      <c r="C8" s="1">
        <v>32.675428571428569</v>
      </c>
      <c r="D8" s="1">
        <v>32.675428571428569</v>
      </c>
      <c r="E8" s="1">
        <v>32.675428571428569</v>
      </c>
      <c r="F8" s="2">
        <v>36.646317460317469</v>
      </c>
      <c r="G8" s="2">
        <v>36.646317460317469</v>
      </c>
      <c r="H8" s="2">
        <v>36.646317460317469</v>
      </c>
      <c r="I8" s="2">
        <v>36.646317460317469</v>
      </c>
      <c r="J8" s="1">
        <v>0.05</v>
      </c>
    </row>
    <row r="9" spans="1:10" x14ac:dyDescent="0.3">
      <c r="A9" s="9">
        <f t="shared" si="0"/>
        <v>0.74999999999999978</v>
      </c>
      <c r="B9" s="1">
        <v>33.37639153439153</v>
      </c>
      <c r="C9" s="1">
        <v>32.675428571428569</v>
      </c>
      <c r="D9" s="1">
        <v>32.675428571428569</v>
      </c>
      <c r="E9" s="1">
        <v>32.675428571428569</v>
      </c>
      <c r="F9" s="2">
        <v>36.646317460317469</v>
      </c>
      <c r="G9" s="2">
        <v>36.646317460317469</v>
      </c>
      <c r="H9" s="2">
        <v>36.646317460317469</v>
      </c>
      <c r="I9" s="2">
        <v>36.646317460317469</v>
      </c>
      <c r="J9" s="1">
        <v>0.05</v>
      </c>
    </row>
    <row r="10" spans="1:10" x14ac:dyDescent="0.3">
      <c r="A10" s="9">
        <f t="shared" si="0"/>
        <v>0.69999999999999973</v>
      </c>
      <c r="B10" s="1">
        <v>33.37639153439153</v>
      </c>
      <c r="C10" s="1">
        <v>32.675428571428569</v>
      </c>
      <c r="D10" s="1">
        <v>32.675428571428569</v>
      </c>
      <c r="E10" s="1">
        <v>32.675428571428569</v>
      </c>
      <c r="F10" s="2">
        <v>35.792035978835983</v>
      </c>
      <c r="G10" s="2">
        <v>35.792035978835983</v>
      </c>
      <c r="H10" s="2">
        <v>35.792035978835983</v>
      </c>
      <c r="I10" s="2">
        <v>35.792035978835983</v>
      </c>
      <c r="J10" s="1">
        <v>0.05</v>
      </c>
    </row>
    <row r="11" spans="1:10" x14ac:dyDescent="0.3">
      <c r="A11" s="9">
        <f t="shared" si="0"/>
        <v>0.64999999999999969</v>
      </c>
      <c r="B11" s="1">
        <v>33.056035978835979</v>
      </c>
      <c r="C11" s="1">
        <v>32.675428571428569</v>
      </c>
      <c r="D11" s="1">
        <v>32.675428571428569</v>
      </c>
      <c r="E11" s="1">
        <v>32.675428571428569</v>
      </c>
      <c r="F11" s="2">
        <v>34.937754497354504</v>
      </c>
      <c r="G11" s="2">
        <v>34.937754497354504</v>
      </c>
      <c r="H11" s="2">
        <v>34.937754497354504</v>
      </c>
      <c r="I11" s="2">
        <v>34.937754497354504</v>
      </c>
      <c r="J11" s="1">
        <v>0.05</v>
      </c>
    </row>
    <row r="12" spans="1:10" x14ac:dyDescent="0.3">
      <c r="A12" s="9">
        <f t="shared" si="0"/>
        <v>0.59999999999999964</v>
      </c>
      <c r="B12" s="1">
        <v>32.62889523809524</v>
      </c>
      <c r="C12" s="1">
        <v>32.675428571428569</v>
      </c>
      <c r="D12" s="1">
        <v>32.675428571428569</v>
      </c>
      <c r="E12" s="1">
        <v>32.675428571428569</v>
      </c>
      <c r="F12" s="2">
        <v>34.083473015873025</v>
      </c>
      <c r="G12" s="2">
        <v>34.083473015873025</v>
      </c>
      <c r="H12" s="2">
        <v>34.083473015873025</v>
      </c>
      <c r="I12" s="2">
        <v>34.083473015873025</v>
      </c>
      <c r="J12" s="1">
        <v>0.05</v>
      </c>
    </row>
    <row r="13" spans="1:10" x14ac:dyDescent="0.3">
      <c r="A13" s="9">
        <f t="shared" si="0"/>
        <v>0.5499999999999996</v>
      </c>
      <c r="B13" s="1">
        <v>32.308539682539681</v>
      </c>
      <c r="C13" s="1">
        <v>32.675428571428569</v>
      </c>
      <c r="D13" s="1">
        <v>32.675428571428569</v>
      </c>
      <c r="E13" s="1">
        <v>32.675428571428569</v>
      </c>
      <c r="F13" s="2">
        <v>34.043428571428578</v>
      </c>
      <c r="G13" s="2">
        <v>34.043428571428578</v>
      </c>
      <c r="H13" s="2">
        <v>34.043428571428578</v>
      </c>
      <c r="I13" s="2">
        <v>34.043428571428578</v>
      </c>
      <c r="J13" s="1">
        <v>0.05</v>
      </c>
    </row>
    <row r="14" spans="1:10" x14ac:dyDescent="0.3">
      <c r="A14" s="9">
        <f t="shared" si="0"/>
        <v>0.49999999999999961</v>
      </c>
      <c r="B14" s="1">
        <v>32.308539682539681</v>
      </c>
      <c r="C14" s="1">
        <v>32.675428571428569</v>
      </c>
      <c r="D14" s="1">
        <v>32.675428571428569</v>
      </c>
      <c r="E14" s="1">
        <v>32.675428571428569</v>
      </c>
      <c r="F14" s="2">
        <v>34.043428571428578</v>
      </c>
      <c r="G14" s="2">
        <v>34.043428571428578</v>
      </c>
      <c r="H14" s="2">
        <v>34.043428571428578</v>
      </c>
      <c r="I14" s="2">
        <v>34.043428571428578</v>
      </c>
      <c r="J14" s="1">
        <v>0.05</v>
      </c>
    </row>
    <row r="15" spans="1:10" x14ac:dyDescent="0.3">
      <c r="A15" s="9">
        <f t="shared" si="0"/>
        <v>0.44999999999999962</v>
      </c>
      <c r="B15" s="1">
        <v>32.308539682539681</v>
      </c>
      <c r="C15" s="1">
        <v>32.675428571428569</v>
      </c>
      <c r="D15" s="1">
        <v>32.675428571428569</v>
      </c>
      <c r="E15" s="1">
        <v>32.675428571428569</v>
      </c>
      <c r="F15" s="2">
        <v>34.043428571428578</v>
      </c>
      <c r="G15" s="2">
        <v>34.043428571428578</v>
      </c>
      <c r="H15" s="2">
        <v>34.043428571428578</v>
      </c>
      <c r="I15" s="2">
        <v>34.043428571428578</v>
      </c>
      <c r="J15" s="1">
        <v>0.05</v>
      </c>
    </row>
    <row r="16" spans="1:10" x14ac:dyDescent="0.3">
      <c r="A16" s="9">
        <f t="shared" si="0"/>
        <v>0.39999999999999963</v>
      </c>
      <c r="B16" s="1">
        <v>32.308539682539681</v>
      </c>
      <c r="C16" s="1">
        <v>32.675428571428569</v>
      </c>
      <c r="D16" s="1">
        <v>32.675428571428569</v>
      </c>
      <c r="E16" s="1">
        <v>32.675428571428569</v>
      </c>
      <c r="F16" s="2">
        <v>34.043428571428578</v>
      </c>
      <c r="G16" s="2">
        <v>34.043428571428578</v>
      </c>
      <c r="H16" s="2">
        <v>34.043428571428578</v>
      </c>
      <c r="I16" s="2">
        <v>34.043428571428578</v>
      </c>
      <c r="J16" s="1">
        <v>0.05</v>
      </c>
    </row>
    <row r="17" spans="1:10" x14ac:dyDescent="0.3">
      <c r="A17" s="9">
        <f t="shared" si="0"/>
        <v>0.34999999999999964</v>
      </c>
      <c r="B17" s="1">
        <v>32.308539682539681</v>
      </c>
      <c r="C17" s="1">
        <v>32.675428571428569</v>
      </c>
      <c r="D17" s="1">
        <v>32.675428571428569</v>
      </c>
      <c r="E17" s="1">
        <v>32.675428571428569</v>
      </c>
      <c r="F17" s="2">
        <v>34.043428571428578</v>
      </c>
      <c r="G17" s="2">
        <v>34.043428571428578</v>
      </c>
      <c r="H17" s="2">
        <v>34.043428571428578</v>
      </c>
      <c r="I17" s="2">
        <v>34.043428571428578</v>
      </c>
      <c r="J17" s="1">
        <v>0.05</v>
      </c>
    </row>
    <row r="18" spans="1:10" x14ac:dyDescent="0.3">
      <c r="A18" s="9">
        <f t="shared" si="0"/>
        <v>0.29999999999999966</v>
      </c>
      <c r="B18" s="1">
        <v>32.308539682539681</v>
      </c>
      <c r="C18" s="1">
        <v>32.675428571428569</v>
      </c>
      <c r="D18" s="1">
        <v>32.675428571428569</v>
      </c>
      <c r="E18" s="1">
        <v>32.675428571428569</v>
      </c>
      <c r="F18" s="2">
        <v>34.043428571428578</v>
      </c>
      <c r="G18" s="2">
        <v>34.043428571428578</v>
      </c>
      <c r="H18" s="2">
        <v>34.043428571428578</v>
      </c>
      <c r="I18" s="2">
        <v>34.043428571428578</v>
      </c>
      <c r="J18" s="1">
        <v>0.05</v>
      </c>
    </row>
    <row r="19" spans="1:10" x14ac:dyDescent="0.3">
      <c r="A19" s="9">
        <f t="shared" si="0"/>
        <v>0.24999999999999967</v>
      </c>
      <c r="B19" s="1">
        <v>32.308539682539681</v>
      </c>
      <c r="C19" s="1">
        <v>32.675428571428569</v>
      </c>
      <c r="D19" s="1">
        <v>32.675428571428569</v>
      </c>
      <c r="E19" s="1">
        <v>32.675428571428569</v>
      </c>
      <c r="F19" s="2">
        <v>34.043428571428578</v>
      </c>
      <c r="G19" s="2">
        <v>34.043428571428578</v>
      </c>
      <c r="H19" s="2">
        <v>34.043428571428578</v>
      </c>
      <c r="I19" s="2">
        <v>34.043428571428578</v>
      </c>
      <c r="J19" s="1">
        <v>0.05</v>
      </c>
    </row>
    <row r="20" spans="1:10" x14ac:dyDescent="0.3">
      <c r="A20" s="9">
        <f t="shared" si="0"/>
        <v>0.19999999999999968</v>
      </c>
      <c r="B20" s="1">
        <v>32.308539682539681</v>
      </c>
      <c r="C20" s="1">
        <v>32.675428571428569</v>
      </c>
      <c r="D20" s="1">
        <v>32.675428571428569</v>
      </c>
      <c r="E20" s="1">
        <v>32.675428571428569</v>
      </c>
      <c r="F20" s="2">
        <v>34.043428571428578</v>
      </c>
      <c r="G20" s="2">
        <v>34.043428571428578</v>
      </c>
      <c r="H20" s="2">
        <v>34.043428571428578</v>
      </c>
      <c r="I20" s="2">
        <v>34.043428571428578</v>
      </c>
      <c r="J20" s="1">
        <v>0.05</v>
      </c>
    </row>
    <row r="21" spans="1:10" x14ac:dyDescent="0.3">
      <c r="A21" s="9">
        <f t="shared" si="0"/>
        <v>0.14999999999999969</v>
      </c>
      <c r="B21" s="1">
        <v>32.308539682539681</v>
      </c>
      <c r="C21" s="1">
        <v>32.675428571428569</v>
      </c>
      <c r="D21" s="1">
        <v>32.675428571428569</v>
      </c>
      <c r="E21" s="1">
        <v>32.675428571428569</v>
      </c>
      <c r="F21" s="2">
        <v>34.043428571428578</v>
      </c>
      <c r="G21" s="2">
        <v>34.043428571428578</v>
      </c>
      <c r="H21" s="2">
        <v>34.043428571428578</v>
      </c>
      <c r="I21" s="2">
        <v>34.043428571428578</v>
      </c>
      <c r="J21" s="1">
        <v>0.05</v>
      </c>
    </row>
    <row r="22" spans="1:10" x14ac:dyDescent="0.3">
      <c r="A22" s="9">
        <f t="shared" si="0"/>
        <v>9.9999999999999686E-2</v>
      </c>
      <c r="B22" s="1">
        <v>32.308539682539681</v>
      </c>
      <c r="C22" s="1">
        <v>32.675428571428569</v>
      </c>
      <c r="D22" s="1">
        <v>32.675428571428569</v>
      </c>
      <c r="E22" s="1">
        <v>32.675428571428569</v>
      </c>
      <c r="F22" s="2">
        <v>34.043428571428578</v>
      </c>
      <c r="G22" s="2">
        <v>34.043428571428578</v>
      </c>
      <c r="H22" s="2">
        <v>34.043428571428578</v>
      </c>
      <c r="I22" s="2">
        <v>34.043428571428578</v>
      </c>
      <c r="J22" s="1">
        <v>0.05</v>
      </c>
    </row>
    <row r="23" spans="1:10" x14ac:dyDescent="0.3">
      <c r="A23" s="9">
        <f t="shared" si="0"/>
        <v>4.9999999999999684E-2</v>
      </c>
      <c r="B23" s="1">
        <v>32.308539682539681</v>
      </c>
      <c r="C23" s="1">
        <v>32.675428571428569</v>
      </c>
      <c r="D23" s="1">
        <v>32.675428571428569</v>
      </c>
      <c r="E23" s="1">
        <v>32.675428571428569</v>
      </c>
      <c r="F23" s="2">
        <v>34.043428571428578</v>
      </c>
      <c r="G23" s="2">
        <v>34.043428571428578</v>
      </c>
      <c r="H23" s="2">
        <v>34.043428571428578</v>
      </c>
      <c r="I23" s="2">
        <v>34.043428571428578</v>
      </c>
      <c r="J23" s="1">
        <v>0.05</v>
      </c>
    </row>
    <row r="24" spans="1:10" x14ac:dyDescent="0.3">
      <c r="A24" s="9">
        <f t="shared" si="0"/>
        <v>-3.1918911957973251E-16</v>
      </c>
      <c r="B24" s="1">
        <v>32.308539682539681</v>
      </c>
      <c r="C24" s="1">
        <v>32.675428571428569</v>
      </c>
      <c r="D24" s="1">
        <v>32.675428571428569</v>
      </c>
      <c r="E24" s="1">
        <v>32.675428571428569</v>
      </c>
      <c r="F24" s="2">
        <v>34.043428571428578</v>
      </c>
      <c r="G24" s="2">
        <v>34.043428571428578</v>
      </c>
      <c r="H24" s="2">
        <v>34.043428571428578</v>
      </c>
      <c r="I24" s="2">
        <v>34.043428571428578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32.928910758377434</v>
      </c>
      <c r="C26" s="1">
        <f>AVERAGE(C4:C24)</f>
        <v>32.749796825396842</v>
      </c>
      <c r="D26" s="1">
        <f t="shared" ref="D26:I26" si="1">AVERAGE(D4:D24)</f>
        <v>32.749796825396842</v>
      </c>
      <c r="E26" s="1">
        <f t="shared" si="1"/>
        <v>32.749796825396842</v>
      </c>
      <c r="F26" s="2">
        <f t="shared" si="1"/>
        <v>82.08009664903004</v>
      </c>
      <c r="G26" s="2">
        <f t="shared" si="1"/>
        <v>82.08009664903004</v>
      </c>
      <c r="H26" s="2">
        <f t="shared" si="1"/>
        <v>82.08009664903004</v>
      </c>
      <c r="I26" s="2">
        <f t="shared" si="1"/>
        <v>82.08009664903004</v>
      </c>
      <c r="J26" s="1"/>
    </row>
    <row r="27" spans="1:10" x14ac:dyDescent="0.3">
      <c r="A27" t="s">
        <v>18</v>
      </c>
      <c r="B27" s="1">
        <f>SUMPRODUCT(B4:B24,$J4:$J24)</f>
        <v>32.893188571428567</v>
      </c>
      <c r="C27" s="1">
        <f t="shared" ref="C27:H27" si="2">SUMPRODUCT(C4:C24,$J4:$J24)</f>
        <v>32.728487460317453</v>
      </c>
      <c r="D27" s="1">
        <f t="shared" si="2"/>
        <v>32.728487460317453</v>
      </c>
      <c r="E27" s="1">
        <f t="shared" si="2"/>
        <v>32.728487460317453</v>
      </c>
      <c r="F27" s="2">
        <f t="shared" si="2"/>
        <v>61.809130052910092</v>
      </c>
      <c r="G27" s="2">
        <f t="shared" si="2"/>
        <v>61.809130052910092</v>
      </c>
      <c r="H27" s="2">
        <f t="shared" si="2"/>
        <v>61.809130052910092</v>
      </c>
      <c r="I27" s="2">
        <f>SUMPRODUCT(I4:I24,$J4:$J24)</f>
        <v>61.809130052910092</v>
      </c>
      <c r="J27" s="1"/>
    </row>
    <row r="28" spans="1:10" x14ac:dyDescent="0.3">
      <c r="A28" t="s">
        <v>19</v>
      </c>
      <c r="B28" s="1">
        <f>B6-B22</f>
        <v>2.1357037037037045</v>
      </c>
      <c r="C28" s="1">
        <f t="shared" ref="C28:I28" si="3">C6-C22</f>
        <v>0.20022222222222297</v>
      </c>
      <c r="D28" s="1">
        <f t="shared" si="3"/>
        <v>0.20022222222222297</v>
      </c>
      <c r="E28" s="1">
        <f t="shared" si="3"/>
        <v>0.20022222222222297</v>
      </c>
      <c r="F28" s="2">
        <f>F6-F22</f>
        <v>3.4571703703703704</v>
      </c>
      <c r="G28" s="2">
        <f t="shared" si="3"/>
        <v>3.4571703703703704</v>
      </c>
      <c r="H28" s="2">
        <f t="shared" si="3"/>
        <v>3.4571703703703704</v>
      </c>
      <c r="I28" s="2">
        <f t="shared" si="3"/>
        <v>3.4571703703703704</v>
      </c>
      <c r="J28" s="1"/>
    </row>
    <row r="29" spans="1:10" x14ac:dyDescent="0.3">
      <c r="A29" t="s">
        <v>1</v>
      </c>
      <c r="B29" s="1">
        <f>B4-B24</f>
        <v>2.6696296296296325</v>
      </c>
      <c r="C29" s="1">
        <f t="shared" ref="C29:I29" si="4">C4-C24</f>
        <v>1.0011111111111148</v>
      </c>
      <c r="D29" s="1">
        <f t="shared" si="4"/>
        <v>1.0011111111111148</v>
      </c>
      <c r="E29" s="1">
        <f t="shared" si="4"/>
        <v>1.0011111111111148</v>
      </c>
      <c r="F29" s="2">
        <f t="shared" si="4"/>
        <v>906.91200000000003</v>
      </c>
      <c r="G29" s="2">
        <f t="shared" si="4"/>
        <v>906.91200000000003</v>
      </c>
      <c r="H29" s="2">
        <f t="shared" si="4"/>
        <v>906.91200000000003</v>
      </c>
      <c r="I29" s="2">
        <f t="shared" si="4"/>
        <v>906.91200000000003</v>
      </c>
      <c r="J29" s="1"/>
    </row>
    <row r="30" spans="1:10" x14ac:dyDescent="0.3">
      <c r="A30" t="s">
        <v>2</v>
      </c>
      <c r="B30" s="1">
        <f>_xlfn.STDEV.P(B4:B24)</f>
        <v>0.86289468279776316</v>
      </c>
      <c r="C30" s="1">
        <f t="shared" ref="C30:I30" si="5">_xlfn.STDEV.P(C4:C24)</f>
        <v>0.22425083467463858</v>
      </c>
      <c r="D30" s="1">
        <f t="shared" si="5"/>
        <v>0.22425083467463858</v>
      </c>
      <c r="E30" s="1">
        <f t="shared" si="5"/>
        <v>0.22425083467463858</v>
      </c>
      <c r="F30" s="2">
        <f t="shared" si="5"/>
        <v>192.94652489896984</v>
      </c>
      <c r="G30" s="2">
        <f t="shared" si="5"/>
        <v>192.94652489896984</v>
      </c>
      <c r="H30" s="2">
        <f t="shared" si="5"/>
        <v>192.94652489896984</v>
      </c>
      <c r="I30" s="2">
        <f t="shared" si="5"/>
        <v>192.94652489896984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32.308539682539681</v>
      </c>
      <c r="C32" s="1">
        <f t="shared" ref="C32:I32" si="6">_xlfn.PERCENTILE.INC(C4:C24,0.1)</f>
        <v>32.675428571428569</v>
      </c>
      <c r="D32" s="1">
        <f t="shared" si="6"/>
        <v>32.675428571428569</v>
      </c>
      <c r="E32" s="1">
        <f t="shared" si="6"/>
        <v>32.675428571428569</v>
      </c>
      <c r="F32" s="2">
        <f>_xlfn.PERCENTILE.INC(F4:F24,0.1)</f>
        <v>34.043428571428578</v>
      </c>
      <c r="G32" s="2">
        <f t="shared" si="6"/>
        <v>34.043428571428578</v>
      </c>
      <c r="H32" s="2">
        <f t="shared" si="6"/>
        <v>34.043428571428578</v>
      </c>
      <c r="I32" s="2">
        <f t="shared" si="6"/>
        <v>34.043428571428578</v>
      </c>
    </row>
    <row r="33" spans="1:9" x14ac:dyDescent="0.3">
      <c r="A33" t="s">
        <v>4</v>
      </c>
      <c r="B33" s="1">
        <f>_xlfn.PERCENTILE.INC(B4:B24,0.25)</f>
        <v>32.308539682539681</v>
      </c>
      <c r="C33" s="1">
        <f t="shared" ref="C33:I33" si="7">_xlfn.PERCENTILE.INC(C4:C24,0.25)</f>
        <v>32.675428571428569</v>
      </c>
      <c r="D33" s="1">
        <f t="shared" si="7"/>
        <v>32.675428571428569</v>
      </c>
      <c r="E33" s="1">
        <f t="shared" si="7"/>
        <v>32.675428571428569</v>
      </c>
      <c r="F33" s="2">
        <f t="shared" si="7"/>
        <v>34.043428571428578</v>
      </c>
      <c r="G33" s="2">
        <f t="shared" si="7"/>
        <v>34.043428571428578</v>
      </c>
      <c r="H33" s="2">
        <f t="shared" si="7"/>
        <v>34.043428571428578</v>
      </c>
      <c r="I33" s="2">
        <f t="shared" si="7"/>
        <v>34.043428571428578</v>
      </c>
    </row>
    <row r="34" spans="1:9" x14ac:dyDescent="0.3">
      <c r="A34" t="s">
        <v>5</v>
      </c>
      <c r="B34" s="1">
        <f>_xlfn.PERCENTILE.INC(B4:B24,0.5)</f>
        <v>32.308539682539681</v>
      </c>
      <c r="C34" s="1">
        <f t="shared" ref="C34:I34" si="8">_xlfn.PERCENTILE.INC(C4:C24,0.5)</f>
        <v>32.675428571428569</v>
      </c>
      <c r="D34" s="1">
        <f t="shared" si="8"/>
        <v>32.675428571428569</v>
      </c>
      <c r="E34" s="1">
        <f t="shared" si="8"/>
        <v>32.675428571428569</v>
      </c>
      <c r="F34" s="2">
        <f>_xlfn.PERCENTILE.INC(F4:F24,0.5)</f>
        <v>34.043428571428578</v>
      </c>
      <c r="G34" s="2">
        <f t="shared" si="8"/>
        <v>34.043428571428578</v>
      </c>
      <c r="H34" s="2">
        <f t="shared" si="8"/>
        <v>34.043428571428578</v>
      </c>
      <c r="I34" s="2">
        <f t="shared" si="8"/>
        <v>34.043428571428578</v>
      </c>
    </row>
    <row r="35" spans="1:9" x14ac:dyDescent="0.3">
      <c r="A35" t="s">
        <v>23</v>
      </c>
      <c r="B35" s="1">
        <f>_xlfn.PERCENTILE.INC(B4:B24,0.75)</f>
        <v>33.37639153439153</v>
      </c>
      <c r="C35" s="1">
        <f t="shared" ref="C35:I35" si="9">_xlfn.PERCENTILE.INC(C4:C24,0.75)</f>
        <v>32.675428571428569</v>
      </c>
      <c r="D35" s="1">
        <f t="shared" si="9"/>
        <v>32.675428571428569</v>
      </c>
      <c r="E35" s="1">
        <f t="shared" si="9"/>
        <v>32.675428571428569</v>
      </c>
      <c r="F35" s="2">
        <f t="shared" si="9"/>
        <v>36.646317460317469</v>
      </c>
      <c r="G35" s="2">
        <f t="shared" si="9"/>
        <v>36.646317460317469</v>
      </c>
      <c r="H35" s="2">
        <f t="shared" si="9"/>
        <v>36.646317460317469</v>
      </c>
      <c r="I35" s="2">
        <f t="shared" si="9"/>
        <v>36.646317460317469</v>
      </c>
    </row>
    <row r="36" spans="1:9" x14ac:dyDescent="0.3">
      <c r="A36" t="s">
        <v>6</v>
      </c>
      <c r="B36" s="1">
        <f>B35-B33</f>
        <v>1.0678518518518487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2.6028888888888915</v>
      </c>
      <c r="G36" s="2">
        <f t="shared" si="10"/>
        <v>2.6028888888888915</v>
      </c>
      <c r="H36" s="2">
        <f t="shared" si="10"/>
        <v>2.6028888888888915</v>
      </c>
      <c r="I36" s="2">
        <f t="shared" si="10"/>
        <v>2.6028888888888915</v>
      </c>
    </row>
    <row r="38" spans="1:9" x14ac:dyDescent="0.3">
      <c r="A38" s="8" t="s">
        <v>30</v>
      </c>
    </row>
    <row r="39" spans="1:9" x14ac:dyDescent="0.3">
      <c r="A39" s="8" t="s">
        <v>20</v>
      </c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E15E-27EE-47DB-B371-DA1EC40724EC}">
  <dimension ref="A1:J44"/>
  <sheetViews>
    <sheetView tabSelected="1" zoomScale="70" zoomScaleNormal="70" workbookViewId="0">
      <selection activeCell="B3" sqref="B3:I3"/>
    </sheetView>
  </sheetViews>
  <sheetFormatPr baseColWidth="10" defaultRowHeight="14.4" x14ac:dyDescent="0.3"/>
  <cols>
    <col min="1" max="1" width="30.44140625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22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26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189.33498412698424</v>
      </c>
      <c r="C4" s="1">
        <v>189.33498412698424</v>
      </c>
      <c r="D4" s="1">
        <v>71.976613756613773</v>
      </c>
      <c r="E4" s="1">
        <v>71.976613756613773</v>
      </c>
      <c r="F4" s="2">
        <v>535.49670264550275</v>
      </c>
      <c r="G4" s="2">
        <v>438.92859259259262</v>
      </c>
      <c r="H4" s="2">
        <v>438.92859259259262</v>
      </c>
      <c r="I4" s="2">
        <v>343.73191111111134</v>
      </c>
      <c r="J4" s="5">
        <v>2.5000000000000001E-2</v>
      </c>
    </row>
    <row r="5" spans="1:10" x14ac:dyDescent="0.3">
      <c r="A5" s="9">
        <f>A4-5%</f>
        <v>0.95</v>
      </c>
      <c r="B5" s="1">
        <v>45.541295238095273</v>
      </c>
      <c r="C5" s="1">
        <v>45.541295238095273</v>
      </c>
      <c r="D5" s="1">
        <v>37.020065608465615</v>
      </c>
      <c r="E5" s="1">
        <v>37.020065608465615</v>
      </c>
      <c r="F5" s="2">
        <v>114.33299894179896</v>
      </c>
      <c r="G5" s="2">
        <v>89.806962962962999</v>
      </c>
      <c r="H5" s="2">
        <v>89.806962962962999</v>
      </c>
      <c r="I5" s="2">
        <v>66.652355555555602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35.27831746031746</v>
      </c>
      <c r="C6" s="1">
        <v>35.27831746031746</v>
      </c>
      <c r="D6" s="1">
        <v>34.510613756613765</v>
      </c>
      <c r="E6" s="1">
        <v>34.510613756613765</v>
      </c>
      <c r="F6" s="2">
        <v>93.257798941798967</v>
      </c>
      <c r="G6" s="2">
        <v>63.462962962962997</v>
      </c>
      <c r="H6" s="2">
        <v>63.462962962962997</v>
      </c>
      <c r="I6" s="2">
        <v>47.610888888888894</v>
      </c>
      <c r="J6" s="1">
        <v>0.05</v>
      </c>
    </row>
    <row r="7" spans="1:10" x14ac:dyDescent="0.3">
      <c r="A7" s="9">
        <f t="shared" si="0"/>
        <v>0.84999999999999987</v>
      </c>
      <c r="B7" s="1">
        <v>34.757739682539679</v>
      </c>
      <c r="C7" s="1">
        <v>34.757739682539679</v>
      </c>
      <c r="D7" s="1">
        <v>34.043428571428578</v>
      </c>
      <c r="E7" s="1">
        <v>34.043428571428578</v>
      </c>
      <c r="F7" s="2">
        <v>78.730924867724909</v>
      </c>
      <c r="G7" s="2">
        <v>45.304370370370414</v>
      </c>
      <c r="H7" s="2">
        <v>45.304370370370414</v>
      </c>
      <c r="I7" s="2">
        <v>47.610888888888894</v>
      </c>
      <c r="J7" s="1">
        <v>0.05</v>
      </c>
    </row>
    <row r="8" spans="1:10" x14ac:dyDescent="0.3">
      <c r="A8" s="9">
        <f t="shared" si="0"/>
        <v>0.79999999999999982</v>
      </c>
      <c r="B8" s="1">
        <v>34.477428571428568</v>
      </c>
      <c r="C8" s="1">
        <v>34.477428571428568</v>
      </c>
      <c r="D8" s="1">
        <v>34.043428571428578</v>
      </c>
      <c r="E8" s="1">
        <v>34.043428571428578</v>
      </c>
      <c r="F8" s="2">
        <v>70.908761904761917</v>
      </c>
      <c r="G8" s="2">
        <v>42.510740740740744</v>
      </c>
      <c r="H8" s="2">
        <v>42.510740740740744</v>
      </c>
      <c r="I8" s="2">
        <v>47.610888888888894</v>
      </c>
      <c r="J8" s="1">
        <v>0.05</v>
      </c>
    </row>
    <row r="9" spans="1:10" x14ac:dyDescent="0.3">
      <c r="A9" s="9">
        <f t="shared" si="0"/>
        <v>0.74999999999999978</v>
      </c>
      <c r="B9" s="1">
        <v>34.477428571428568</v>
      </c>
      <c r="C9" s="1">
        <v>34.477428571428568</v>
      </c>
      <c r="D9" s="1">
        <v>34.043428571428578</v>
      </c>
      <c r="E9" s="1">
        <v>34.043428571428578</v>
      </c>
      <c r="F9" s="2">
        <v>54.146984126984151</v>
      </c>
      <c r="G9" s="2">
        <v>42.510740740740744</v>
      </c>
      <c r="H9" s="2">
        <v>42.510740740740744</v>
      </c>
      <c r="I9" s="2">
        <v>47.610888888888894</v>
      </c>
      <c r="J9" s="1">
        <v>0.05</v>
      </c>
    </row>
    <row r="10" spans="1:10" x14ac:dyDescent="0.3">
      <c r="A10" s="9">
        <f t="shared" si="0"/>
        <v>0.69999999999999973</v>
      </c>
      <c r="B10" s="1">
        <v>33.996895238095235</v>
      </c>
      <c r="C10" s="1">
        <v>33.996895238095235</v>
      </c>
      <c r="D10" s="1">
        <v>34.043428571428578</v>
      </c>
      <c r="E10" s="1">
        <v>34.043428571428578</v>
      </c>
      <c r="F10" s="2">
        <v>48.559724867724896</v>
      </c>
      <c r="G10" s="2">
        <v>42.510740740740744</v>
      </c>
      <c r="H10" s="2">
        <v>42.510740740740744</v>
      </c>
      <c r="I10" s="2">
        <v>47.610888888888894</v>
      </c>
      <c r="J10" s="1">
        <v>0.05</v>
      </c>
    </row>
    <row r="11" spans="1:10" x14ac:dyDescent="0.3">
      <c r="A11" s="9">
        <f t="shared" si="0"/>
        <v>0.64999999999999969</v>
      </c>
      <c r="B11" s="1">
        <v>32.675428571428569</v>
      </c>
      <c r="C11" s="1">
        <v>32.675428571428569</v>
      </c>
      <c r="D11" s="1">
        <v>34.043428571428578</v>
      </c>
      <c r="E11" s="1">
        <v>34.043428571428578</v>
      </c>
      <c r="F11" s="2">
        <v>48.559724867724896</v>
      </c>
      <c r="G11" s="2">
        <v>42.510740740740744</v>
      </c>
      <c r="H11" s="2">
        <v>42.510740740740744</v>
      </c>
      <c r="I11" s="2">
        <v>47.610888888888894</v>
      </c>
      <c r="J11" s="1">
        <v>0.05</v>
      </c>
    </row>
    <row r="12" spans="1:10" x14ac:dyDescent="0.3">
      <c r="A12" s="9">
        <f t="shared" si="0"/>
        <v>0.59999999999999964</v>
      </c>
      <c r="B12" s="1">
        <v>32.675428571428569</v>
      </c>
      <c r="C12" s="1">
        <v>32.675428571428569</v>
      </c>
      <c r="D12" s="1">
        <v>34.043428571428578</v>
      </c>
      <c r="E12" s="1">
        <v>34.043428571428578</v>
      </c>
      <c r="F12" s="2">
        <v>37.714169312169318</v>
      </c>
      <c r="G12" s="2">
        <v>41.175925925925931</v>
      </c>
      <c r="H12" s="2">
        <v>41.175925925925931</v>
      </c>
      <c r="I12" s="2">
        <v>46.009111111111118</v>
      </c>
      <c r="J12" s="1">
        <v>0.05</v>
      </c>
    </row>
    <row r="13" spans="1:10" x14ac:dyDescent="0.3">
      <c r="A13" s="9">
        <f t="shared" si="0"/>
        <v>0.5499999999999996</v>
      </c>
      <c r="B13" s="1">
        <v>32.675428571428569</v>
      </c>
      <c r="C13" s="1">
        <v>32.675428571428569</v>
      </c>
      <c r="D13" s="1">
        <v>34.043428571428578</v>
      </c>
      <c r="E13" s="1">
        <v>34.043428571428578</v>
      </c>
      <c r="F13" s="2">
        <v>37.714169312169318</v>
      </c>
      <c r="G13" s="2">
        <v>41.175925925925931</v>
      </c>
      <c r="H13" s="2">
        <v>41.175925925925931</v>
      </c>
      <c r="I13" s="2">
        <v>46.009111111111118</v>
      </c>
      <c r="J13" s="1">
        <v>0.05</v>
      </c>
    </row>
    <row r="14" spans="1:10" x14ac:dyDescent="0.3">
      <c r="A14" s="9">
        <f t="shared" si="0"/>
        <v>0.49999999999999961</v>
      </c>
      <c r="B14" s="1">
        <v>32.675428571428569</v>
      </c>
      <c r="C14" s="1">
        <v>32.675428571428569</v>
      </c>
      <c r="D14" s="1">
        <v>34.043428571428578</v>
      </c>
      <c r="E14" s="1">
        <v>34.043428571428578</v>
      </c>
      <c r="F14" s="2">
        <v>36.646317460317469</v>
      </c>
      <c r="G14" s="2">
        <v>39.841111111111118</v>
      </c>
      <c r="H14" s="2">
        <v>39.841111111111118</v>
      </c>
      <c r="I14" s="2">
        <v>45.008000000000003</v>
      </c>
      <c r="J14" s="1">
        <v>0.05</v>
      </c>
    </row>
    <row r="15" spans="1:10" x14ac:dyDescent="0.3">
      <c r="A15" s="9">
        <f t="shared" si="0"/>
        <v>0.44999999999999962</v>
      </c>
      <c r="B15" s="1">
        <v>32.675428571428569</v>
      </c>
      <c r="C15" s="1">
        <v>32.675428571428569</v>
      </c>
      <c r="D15" s="1">
        <v>34.043428571428578</v>
      </c>
      <c r="E15" s="1">
        <v>34.043428571428578</v>
      </c>
      <c r="F15" s="2">
        <v>36.646317460317469</v>
      </c>
      <c r="G15" s="2">
        <v>39.841111111111118</v>
      </c>
      <c r="H15" s="2">
        <v>39.841111111111118</v>
      </c>
      <c r="I15" s="2">
        <v>45.008000000000003</v>
      </c>
      <c r="J15" s="1">
        <v>0.05</v>
      </c>
    </row>
    <row r="16" spans="1:10" x14ac:dyDescent="0.3">
      <c r="A16" s="9">
        <f t="shared" si="0"/>
        <v>0.39999999999999963</v>
      </c>
      <c r="B16" s="1">
        <v>32.675428571428569</v>
      </c>
      <c r="C16" s="1">
        <v>32.675428571428569</v>
      </c>
      <c r="D16" s="1">
        <v>34.043428571428578</v>
      </c>
      <c r="E16" s="1">
        <v>34.043428571428578</v>
      </c>
      <c r="F16" s="2">
        <v>36.00560634920636</v>
      </c>
      <c r="G16" s="2">
        <v>39.040222222222226</v>
      </c>
      <c r="H16" s="2">
        <v>39.040222222222226</v>
      </c>
      <c r="I16" s="2">
        <v>45.008000000000003</v>
      </c>
      <c r="J16" s="1">
        <v>0.05</v>
      </c>
    </row>
    <row r="17" spans="1:10" x14ac:dyDescent="0.3">
      <c r="A17" s="9">
        <f t="shared" si="0"/>
        <v>0.34999999999999964</v>
      </c>
      <c r="B17" s="1">
        <v>32.675428571428569</v>
      </c>
      <c r="C17" s="1">
        <v>32.675428571428569</v>
      </c>
      <c r="D17" s="1">
        <v>34.043428571428578</v>
      </c>
      <c r="E17" s="1">
        <v>34.043428571428578</v>
      </c>
      <c r="F17" s="2">
        <v>35.418287830687838</v>
      </c>
      <c r="G17" s="2">
        <v>38.840000000000003</v>
      </c>
      <c r="H17" s="2">
        <v>38.840000000000003</v>
      </c>
      <c r="I17" s="2">
        <v>45.008000000000003</v>
      </c>
      <c r="J17" s="1">
        <v>0.05</v>
      </c>
    </row>
    <row r="18" spans="1:10" x14ac:dyDescent="0.3">
      <c r="A18" s="9">
        <f t="shared" si="0"/>
        <v>0.29999999999999966</v>
      </c>
      <c r="B18" s="1">
        <v>32.675428571428569</v>
      </c>
      <c r="C18" s="1">
        <v>32.675428571428569</v>
      </c>
      <c r="D18" s="1">
        <v>34.043428571428578</v>
      </c>
      <c r="E18" s="1">
        <v>34.043428571428578</v>
      </c>
      <c r="F18" s="2">
        <v>34.043428571428578</v>
      </c>
      <c r="G18" s="2">
        <v>38.840000000000003</v>
      </c>
      <c r="H18" s="2">
        <v>38.840000000000003</v>
      </c>
      <c r="I18" s="2">
        <v>45.008000000000003</v>
      </c>
      <c r="J18" s="1">
        <v>0.05</v>
      </c>
    </row>
    <row r="19" spans="1:10" x14ac:dyDescent="0.3">
      <c r="A19" s="9">
        <f t="shared" si="0"/>
        <v>0.24999999999999967</v>
      </c>
      <c r="B19" s="1">
        <v>32.675428571428569</v>
      </c>
      <c r="C19" s="1">
        <v>32.675428571428569</v>
      </c>
      <c r="D19" s="1">
        <v>34.043428571428578</v>
      </c>
      <c r="E19" s="1">
        <v>34.043428571428578</v>
      </c>
      <c r="F19" s="2">
        <v>34.043428571428578</v>
      </c>
      <c r="G19" s="2">
        <v>38.840000000000003</v>
      </c>
      <c r="H19" s="2">
        <v>38.840000000000003</v>
      </c>
      <c r="I19" s="2">
        <v>45.008000000000003</v>
      </c>
      <c r="J19" s="1">
        <v>0.05</v>
      </c>
    </row>
    <row r="20" spans="1:10" x14ac:dyDescent="0.3">
      <c r="A20" s="9">
        <f t="shared" si="0"/>
        <v>0.19999999999999968</v>
      </c>
      <c r="B20" s="1">
        <v>32.675428571428569</v>
      </c>
      <c r="C20" s="1">
        <v>32.675428571428569</v>
      </c>
      <c r="D20" s="1">
        <v>34.043428571428578</v>
      </c>
      <c r="E20" s="1">
        <v>34.043428571428578</v>
      </c>
      <c r="F20" s="2">
        <v>34.043428571428578</v>
      </c>
      <c r="G20" s="2">
        <v>38.840000000000003</v>
      </c>
      <c r="H20" s="2">
        <v>38.840000000000003</v>
      </c>
      <c r="I20" s="2">
        <v>45.008000000000003</v>
      </c>
      <c r="J20" s="1">
        <v>0.05</v>
      </c>
    </row>
    <row r="21" spans="1:10" x14ac:dyDescent="0.3">
      <c r="A21" s="9">
        <f t="shared" si="0"/>
        <v>0.14999999999999969</v>
      </c>
      <c r="B21" s="1">
        <v>32.675428571428569</v>
      </c>
      <c r="C21" s="1">
        <v>32.675428571428569</v>
      </c>
      <c r="D21" s="1">
        <v>34.043428571428578</v>
      </c>
      <c r="E21" s="1">
        <v>34.043428571428578</v>
      </c>
      <c r="F21" s="2">
        <v>34.043428571428578</v>
      </c>
      <c r="G21" s="2">
        <v>38.840000000000003</v>
      </c>
      <c r="H21" s="2">
        <v>38.840000000000003</v>
      </c>
      <c r="I21" s="2">
        <v>45.008000000000003</v>
      </c>
      <c r="J21" s="1">
        <v>0.05</v>
      </c>
    </row>
    <row r="22" spans="1:10" x14ac:dyDescent="0.3">
      <c r="A22" s="9">
        <f t="shared" si="0"/>
        <v>9.9999999999999686E-2</v>
      </c>
      <c r="B22" s="1">
        <v>32.675428571428569</v>
      </c>
      <c r="C22" s="1">
        <v>32.675428571428569</v>
      </c>
      <c r="D22" s="1">
        <v>34.043428571428578</v>
      </c>
      <c r="E22" s="1">
        <v>34.043428571428578</v>
      </c>
      <c r="F22" s="2">
        <v>34.043428571428578</v>
      </c>
      <c r="G22" s="2">
        <v>38.840000000000003</v>
      </c>
      <c r="H22" s="2">
        <v>38.840000000000003</v>
      </c>
      <c r="I22" s="2">
        <v>45.008000000000003</v>
      </c>
      <c r="J22" s="1">
        <v>0.05</v>
      </c>
    </row>
    <row r="23" spans="1:10" x14ac:dyDescent="0.3">
      <c r="A23" s="9">
        <f t="shared" si="0"/>
        <v>4.9999999999999684E-2</v>
      </c>
      <c r="B23" s="1">
        <v>32.675428571428569</v>
      </c>
      <c r="C23" s="1">
        <v>32.675428571428569</v>
      </c>
      <c r="D23" s="1">
        <v>34.043428571428578</v>
      </c>
      <c r="E23" s="1">
        <v>34.043428571428578</v>
      </c>
      <c r="F23" s="2">
        <v>34.043428571428578</v>
      </c>
      <c r="G23" s="2">
        <v>38.840000000000003</v>
      </c>
      <c r="H23" s="2">
        <v>38.840000000000003</v>
      </c>
      <c r="I23" s="2">
        <v>45.008000000000003</v>
      </c>
      <c r="J23" s="1">
        <v>0.05</v>
      </c>
    </row>
    <row r="24" spans="1:10" x14ac:dyDescent="0.3">
      <c r="A24" s="9">
        <f t="shared" si="0"/>
        <v>-3.1918911957973251E-16</v>
      </c>
      <c r="B24" s="1">
        <v>32.675428571428569</v>
      </c>
      <c r="C24" s="1">
        <v>32.675428571428569</v>
      </c>
      <c r="D24" s="1">
        <v>34.043428571428578</v>
      </c>
      <c r="E24" s="1">
        <v>34.043428571428578</v>
      </c>
      <c r="F24" s="2">
        <v>34.043428571428578</v>
      </c>
      <c r="G24" s="2">
        <v>38.840000000000003</v>
      </c>
      <c r="H24" s="2">
        <v>38.840000000000003</v>
      </c>
      <c r="I24" s="2">
        <v>45.008000000000003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41.205718518518538</v>
      </c>
      <c r="C26" s="1">
        <f>AVERAGE(C4:C24)</f>
        <v>41.205718518518538</v>
      </c>
      <c r="D26" s="1">
        <f t="shared" ref="D26:I26" si="1">AVERAGE(D4:D24)</f>
        <v>36.013762257495586</v>
      </c>
      <c r="E26" s="1">
        <f t="shared" si="1"/>
        <v>36.013762257495586</v>
      </c>
      <c r="F26" s="2">
        <f t="shared" si="1"/>
        <v>71.544880423280475</v>
      </c>
      <c r="G26" s="2">
        <f t="shared" si="1"/>
        <v>62.825721340387993</v>
      </c>
      <c r="H26" s="2">
        <f t="shared" si="1"/>
        <v>62.825721340387993</v>
      </c>
      <c r="I26" s="2">
        <f t="shared" si="1"/>
        <v>61.102658201058233</v>
      </c>
      <c r="J26" s="1"/>
    </row>
    <row r="27" spans="1:10" x14ac:dyDescent="0.3">
      <c r="A27" t="s">
        <v>18</v>
      </c>
      <c r="B27" s="1">
        <f>SUMPRODUCT(B4:B24,$J4:$J24)</f>
        <v>37.715744126984134</v>
      </c>
      <c r="C27" s="1">
        <f t="shared" ref="C27:H27" si="2">SUMPRODUCT(C4:C24,$J4:$J24)</f>
        <v>37.715744126984134</v>
      </c>
      <c r="D27" s="1">
        <f t="shared" si="2"/>
        <v>35.163949312169322</v>
      </c>
      <c r="E27" s="1">
        <f t="shared" si="2"/>
        <v>35.163949312169322</v>
      </c>
      <c r="F27" s="2">
        <f t="shared" si="2"/>
        <v>60.883621164021207</v>
      </c>
      <c r="G27" s="2">
        <f t="shared" si="2"/>
        <v>54.022792592592609</v>
      </c>
      <c r="H27" s="2">
        <f t="shared" si="2"/>
        <v>54.022792592592609</v>
      </c>
      <c r="I27" s="2">
        <f>SUMPRODUCT(I4:I24,$J4:$J24)</f>
        <v>54.439293333333339</v>
      </c>
      <c r="J27" s="1"/>
    </row>
    <row r="28" spans="1:10" x14ac:dyDescent="0.3">
      <c r="A28" t="s">
        <v>19</v>
      </c>
      <c r="B28" s="1">
        <f>B6-B22</f>
        <v>2.6028888888888915</v>
      </c>
      <c r="C28" s="1">
        <f t="shared" ref="C28:I28" si="3">C6-C22</f>
        <v>2.6028888888888915</v>
      </c>
      <c r="D28" s="1">
        <f t="shared" si="3"/>
        <v>0.46718518518518692</v>
      </c>
      <c r="E28" s="1">
        <f t="shared" si="3"/>
        <v>0.46718518518518692</v>
      </c>
      <c r="F28" s="2">
        <f>F6-F22</f>
        <v>59.214370370370389</v>
      </c>
      <c r="G28" s="2">
        <f t="shared" si="3"/>
        <v>24.622962962962994</v>
      </c>
      <c r="H28" s="2">
        <f t="shared" si="3"/>
        <v>24.622962962962994</v>
      </c>
      <c r="I28" s="2">
        <f t="shared" si="3"/>
        <v>2.6028888888888915</v>
      </c>
      <c r="J28" s="1"/>
    </row>
    <row r="29" spans="1:10" x14ac:dyDescent="0.3">
      <c r="A29" t="s">
        <v>1</v>
      </c>
      <c r="B29" s="1">
        <f>B4-B24</f>
        <v>156.65955555555567</v>
      </c>
      <c r="C29" s="1">
        <f t="shared" ref="C29:I29" si="4">C4-C24</f>
        <v>156.65955555555567</v>
      </c>
      <c r="D29" s="1">
        <f t="shared" si="4"/>
        <v>37.933185185185195</v>
      </c>
      <c r="E29" s="1">
        <f t="shared" si="4"/>
        <v>37.933185185185195</v>
      </c>
      <c r="F29" s="2">
        <f t="shared" si="4"/>
        <v>501.45327407407416</v>
      </c>
      <c r="G29" s="2">
        <f t="shared" si="4"/>
        <v>400.08859259259259</v>
      </c>
      <c r="H29" s="2">
        <f t="shared" si="4"/>
        <v>400.08859259259259</v>
      </c>
      <c r="I29" s="2">
        <f t="shared" si="4"/>
        <v>298.72391111111136</v>
      </c>
      <c r="J29" s="1"/>
    </row>
    <row r="30" spans="1:10" x14ac:dyDescent="0.3">
      <c r="A30" t="s">
        <v>2</v>
      </c>
      <c r="B30" s="1">
        <f>_xlfn.STDEV.P(B4:B24)</f>
        <v>33.237253787494893</v>
      </c>
      <c r="C30" s="1">
        <f t="shared" ref="C30:I30" si="5">_xlfn.STDEV.P(C4:C24)</f>
        <v>33.237253787494893</v>
      </c>
      <c r="D30" s="1">
        <f t="shared" si="5"/>
        <v>8.0666233474366624</v>
      </c>
      <c r="E30" s="1">
        <f t="shared" si="5"/>
        <v>8.0666233474366624</v>
      </c>
      <c r="F30" s="2">
        <f t="shared" si="5"/>
        <v>106.03289450123813</v>
      </c>
      <c r="G30" s="2">
        <f t="shared" si="5"/>
        <v>84.881383684251233</v>
      </c>
      <c r="H30" s="2">
        <f t="shared" si="5"/>
        <v>84.881383684251233</v>
      </c>
      <c r="I30" s="2">
        <f t="shared" si="5"/>
        <v>63.361137763529641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32.675428571428569</v>
      </c>
      <c r="C32" s="1">
        <f t="shared" ref="C32:I32" si="6">_xlfn.PERCENTILE.INC(C4:C24,0.1)</f>
        <v>32.675428571428569</v>
      </c>
      <c r="D32" s="1">
        <f t="shared" si="6"/>
        <v>34.043428571428578</v>
      </c>
      <c r="E32" s="1">
        <f t="shared" si="6"/>
        <v>34.043428571428578</v>
      </c>
      <c r="F32" s="2">
        <f>_xlfn.PERCENTILE.INC(F4:F24,0.1)</f>
        <v>34.043428571428578</v>
      </c>
      <c r="G32" s="2">
        <f t="shared" si="6"/>
        <v>38.840000000000003</v>
      </c>
      <c r="H32" s="2">
        <f t="shared" si="6"/>
        <v>38.840000000000003</v>
      </c>
      <c r="I32" s="2">
        <f t="shared" si="6"/>
        <v>45.008000000000003</v>
      </c>
    </row>
    <row r="33" spans="1:9" x14ac:dyDescent="0.3">
      <c r="A33" t="s">
        <v>4</v>
      </c>
      <c r="B33" s="1">
        <f>_xlfn.PERCENTILE.INC(B4:B24,0.25)</f>
        <v>32.675428571428569</v>
      </c>
      <c r="C33" s="1">
        <f t="shared" ref="C33:I33" si="7">_xlfn.PERCENTILE.INC(C4:C24,0.25)</f>
        <v>32.675428571428569</v>
      </c>
      <c r="D33" s="1">
        <f t="shared" si="7"/>
        <v>34.043428571428578</v>
      </c>
      <c r="E33" s="1">
        <f t="shared" si="7"/>
        <v>34.043428571428578</v>
      </c>
      <c r="F33" s="2">
        <f t="shared" si="7"/>
        <v>34.043428571428578</v>
      </c>
      <c r="G33" s="2">
        <f t="shared" si="7"/>
        <v>38.840000000000003</v>
      </c>
      <c r="H33" s="2">
        <f t="shared" si="7"/>
        <v>38.840000000000003</v>
      </c>
      <c r="I33" s="2">
        <f t="shared" si="7"/>
        <v>45.008000000000003</v>
      </c>
    </row>
    <row r="34" spans="1:9" x14ac:dyDescent="0.3">
      <c r="A34" t="s">
        <v>5</v>
      </c>
      <c r="B34" s="1">
        <f>_xlfn.PERCENTILE.INC(B4:B24,0.5)</f>
        <v>32.675428571428569</v>
      </c>
      <c r="C34" s="1">
        <f t="shared" ref="C34:I34" si="8">_xlfn.PERCENTILE.INC(C4:C24,0.5)</f>
        <v>32.675428571428569</v>
      </c>
      <c r="D34" s="1">
        <f t="shared" si="8"/>
        <v>34.043428571428578</v>
      </c>
      <c r="E34" s="1">
        <f t="shared" si="8"/>
        <v>34.043428571428578</v>
      </c>
      <c r="F34" s="2">
        <f>_xlfn.PERCENTILE.INC(F4:F24,0.5)</f>
        <v>36.646317460317469</v>
      </c>
      <c r="G34" s="2">
        <f t="shared" si="8"/>
        <v>39.841111111111118</v>
      </c>
      <c r="H34" s="2">
        <f t="shared" si="8"/>
        <v>39.841111111111118</v>
      </c>
      <c r="I34" s="2">
        <f t="shared" si="8"/>
        <v>45.008000000000003</v>
      </c>
    </row>
    <row r="35" spans="1:9" x14ac:dyDescent="0.3">
      <c r="A35" t="s">
        <v>23</v>
      </c>
      <c r="B35" s="1">
        <f>_xlfn.PERCENTILE.INC(B4:B24,0.75)</f>
        <v>34.477428571428568</v>
      </c>
      <c r="C35" s="1">
        <f t="shared" ref="C35:I35" si="9">_xlfn.PERCENTILE.INC(C4:C24,0.75)</f>
        <v>34.477428571428568</v>
      </c>
      <c r="D35" s="1">
        <f t="shared" si="9"/>
        <v>34.043428571428578</v>
      </c>
      <c r="E35" s="1">
        <f t="shared" si="9"/>
        <v>34.043428571428578</v>
      </c>
      <c r="F35" s="2">
        <f t="shared" si="9"/>
        <v>54.146984126984151</v>
      </c>
      <c r="G35" s="2">
        <f t="shared" si="9"/>
        <v>42.510740740740744</v>
      </c>
      <c r="H35" s="2">
        <f t="shared" si="9"/>
        <v>42.510740740740744</v>
      </c>
      <c r="I35" s="2">
        <f t="shared" si="9"/>
        <v>47.610888888888894</v>
      </c>
    </row>
    <row r="36" spans="1:9" x14ac:dyDescent="0.3">
      <c r="A36" t="s">
        <v>6</v>
      </c>
      <c r="B36" s="1">
        <f>B35-B33</f>
        <v>1.8019999999999996</v>
      </c>
      <c r="C36" s="1">
        <f t="shared" ref="C36:I36" si="10">C35-C33</f>
        <v>1.8019999999999996</v>
      </c>
      <c r="D36" s="1">
        <f t="shared" si="10"/>
        <v>0</v>
      </c>
      <c r="E36" s="1">
        <f t="shared" si="10"/>
        <v>0</v>
      </c>
      <c r="F36" s="2">
        <f t="shared" si="10"/>
        <v>20.103555555555573</v>
      </c>
      <c r="G36" s="2">
        <f t="shared" si="10"/>
        <v>3.6707407407407402</v>
      </c>
      <c r="H36" s="2">
        <f t="shared" si="10"/>
        <v>3.6707407407407402</v>
      </c>
      <c r="I36" s="2">
        <f t="shared" si="10"/>
        <v>2.6028888888888915</v>
      </c>
    </row>
    <row r="38" spans="1:9" x14ac:dyDescent="0.3">
      <c r="A38" s="8" t="s">
        <v>30</v>
      </c>
    </row>
    <row r="39" spans="1:9" x14ac:dyDescent="0.3">
      <c r="A39" s="8" t="s">
        <v>20</v>
      </c>
    </row>
    <row r="40" spans="1:9" ht="15.6" x14ac:dyDescent="0.3">
      <c r="A40" s="8" t="s">
        <v>24</v>
      </c>
    </row>
    <row r="41" spans="1:9" ht="15.6" x14ac:dyDescent="0.35">
      <c r="A41" t="s">
        <v>25</v>
      </c>
    </row>
    <row r="42" spans="1:9" x14ac:dyDescent="0.3">
      <c r="A42" s="8" t="s">
        <v>27</v>
      </c>
    </row>
    <row r="43" spans="1:9" x14ac:dyDescent="0.3">
      <c r="A43" s="8" t="s">
        <v>28</v>
      </c>
    </row>
    <row r="44" spans="1:9" x14ac:dyDescent="0.3">
      <c r="A44" s="8" t="s">
        <v>29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1639_klein</vt:lpstr>
      <vt:lpstr>5009_klein</vt:lpstr>
      <vt:lpstr>596_klein</vt:lpstr>
      <vt:lpstr>1639_groß</vt:lpstr>
      <vt:lpstr>5009_groß</vt:lpstr>
      <vt:lpstr>596_groß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Rabenau</dc:creator>
  <cp:lastModifiedBy>Philip Rabenau</cp:lastModifiedBy>
  <dcterms:created xsi:type="dcterms:W3CDTF">2022-01-20T14:12:23Z</dcterms:created>
  <dcterms:modified xsi:type="dcterms:W3CDTF">2026-07-15T09:51:59Z</dcterms:modified>
</cp:coreProperties>
</file>