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postdoc\my papers\SI\meta data\"/>
    </mc:Choice>
  </mc:AlternateContent>
  <xr:revisionPtr revIDLastSave="0" documentId="13_ncr:1_{0D15A43A-D667-43B1-ACB2-71C1D3C2A1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6" i="1" l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65" i="1"/>
  <c r="G154" i="1"/>
  <c r="H154" i="1" s="1"/>
  <c r="D154" i="1"/>
  <c r="G153" i="1"/>
  <c r="H153" i="1" s="1"/>
  <c r="D153" i="1"/>
  <c r="G152" i="1"/>
  <c r="H152" i="1" s="1"/>
  <c r="D152" i="1"/>
  <c r="G151" i="1"/>
  <c r="H151" i="1" s="1"/>
  <c r="D151" i="1"/>
  <c r="G150" i="1"/>
  <c r="H150" i="1" s="1"/>
  <c r="D150" i="1"/>
  <c r="G149" i="1"/>
  <c r="H149" i="1" s="1"/>
  <c r="I149" i="1" s="1"/>
  <c r="D149" i="1"/>
  <c r="G148" i="1"/>
  <c r="H148" i="1" s="1"/>
  <c r="K148" i="1" s="1"/>
  <c r="D148" i="1"/>
  <c r="G147" i="1"/>
  <c r="H147" i="1" s="1"/>
  <c r="K147" i="1" s="1"/>
  <c r="D147" i="1"/>
  <c r="G146" i="1"/>
  <c r="H146" i="1" s="1"/>
  <c r="D146" i="1"/>
  <c r="G145" i="1"/>
  <c r="H145" i="1" s="1"/>
  <c r="D145" i="1"/>
  <c r="G144" i="1"/>
  <c r="H144" i="1" s="1"/>
  <c r="D144" i="1"/>
  <c r="G143" i="1"/>
  <c r="H143" i="1" s="1"/>
  <c r="D143" i="1"/>
  <c r="G142" i="1"/>
  <c r="H142" i="1" s="1"/>
  <c r="D142" i="1"/>
  <c r="G141" i="1"/>
  <c r="H141" i="1" s="1"/>
  <c r="K141" i="1" s="1"/>
  <c r="D141" i="1"/>
  <c r="H72" i="1"/>
  <c r="H73" i="1"/>
  <c r="H74" i="1"/>
  <c r="H75" i="1"/>
  <c r="H76" i="1"/>
  <c r="H77" i="1"/>
  <c r="H78" i="1"/>
  <c r="H79" i="1"/>
  <c r="H80" i="1"/>
  <c r="H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6" i="1"/>
  <c r="H17" i="1"/>
  <c r="C15" i="1"/>
  <c r="C6" i="1"/>
  <c r="G133" i="1"/>
  <c r="H133" i="1" s="1"/>
  <c r="I133" i="1" s="1"/>
  <c r="D133" i="1"/>
  <c r="G132" i="1"/>
  <c r="H132" i="1" s="1"/>
  <c r="I132" i="1" s="1"/>
  <c r="D132" i="1"/>
  <c r="G131" i="1"/>
  <c r="H131" i="1" s="1"/>
  <c r="I131" i="1" s="1"/>
  <c r="D131" i="1"/>
  <c r="G130" i="1"/>
  <c r="H130" i="1" s="1"/>
  <c r="I130" i="1" s="1"/>
  <c r="D130" i="1"/>
  <c r="G129" i="1"/>
  <c r="H129" i="1" s="1"/>
  <c r="I129" i="1" s="1"/>
  <c r="D129" i="1"/>
  <c r="G128" i="1"/>
  <c r="H128" i="1" s="1"/>
  <c r="I128" i="1" s="1"/>
  <c r="D128" i="1"/>
  <c r="G127" i="1"/>
  <c r="H127" i="1" s="1"/>
  <c r="I127" i="1" s="1"/>
  <c r="D127" i="1"/>
  <c r="G126" i="1"/>
  <c r="H126" i="1" s="1"/>
  <c r="I126" i="1" s="1"/>
  <c r="D126" i="1"/>
  <c r="G125" i="1"/>
  <c r="H125" i="1" s="1"/>
  <c r="I125" i="1" s="1"/>
  <c r="D125" i="1"/>
  <c r="G124" i="1"/>
  <c r="H124" i="1" s="1"/>
  <c r="I124" i="1" s="1"/>
  <c r="D124" i="1"/>
  <c r="G123" i="1"/>
  <c r="H123" i="1" s="1"/>
  <c r="I123" i="1" s="1"/>
  <c r="D123" i="1"/>
  <c r="G122" i="1"/>
  <c r="H122" i="1" s="1"/>
  <c r="I122" i="1" s="1"/>
  <c r="D122" i="1"/>
  <c r="G121" i="1"/>
  <c r="H121" i="1" s="1"/>
  <c r="I121" i="1" s="1"/>
  <c r="D121" i="1"/>
  <c r="G120" i="1"/>
  <c r="H120" i="1" s="1"/>
  <c r="I120" i="1" s="1"/>
  <c r="D120" i="1"/>
  <c r="G119" i="1"/>
  <c r="H119" i="1" s="1"/>
  <c r="I119" i="1" s="1"/>
  <c r="D119" i="1"/>
  <c r="K152" i="1" l="1"/>
  <c r="I152" i="1"/>
  <c r="K146" i="1"/>
  <c r="I146" i="1"/>
  <c r="I141" i="1"/>
  <c r="K145" i="1"/>
  <c r="I145" i="1"/>
  <c r="K143" i="1"/>
  <c r="I143" i="1"/>
  <c r="K150" i="1"/>
  <c r="I150" i="1"/>
  <c r="K151" i="1"/>
  <c r="I151" i="1"/>
  <c r="K153" i="1"/>
  <c r="I153" i="1"/>
  <c r="K142" i="1"/>
  <c r="I142" i="1"/>
  <c r="K144" i="1"/>
  <c r="I144" i="1"/>
  <c r="K154" i="1"/>
  <c r="I154" i="1"/>
  <c r="K149" i="1"/>
  <c r="I147" i="1"/>
  <c r="I148" i="1"/>
  <c r="G110" i="1"/>
  <c r="H110" i="1" s="1"/>
  <c r="I110" i="1" s="1"/>
  <c r="D110" i="1"/>
  <c r="G109" i="1"/>
  <c r="H109" i="1" s="1"/>
  <c r="I109" i="1" s="1"/>
  <c r="D109" i="1"/>
  <c r="G108" i="1"/>
  <c r="H108" i="1" s="1"/>
  <c r="I108" i="1" s="1"/>
  <c r="D108" i="1"/>
  <c r="G107" i="1"/>
  <c r="H107" i="1" s="1"/>
  <c r="I107" i="1" s="1"/>
  <c r="D107" i="1"/>
  <c r="G106" i="1"/>
  <c r="H106" i="1" s="1"/>
  <c r="I106" i="1" s="1"/>
  <c r="D106" i="1"/>
  <c r="G105" i="1"/>
  <c r="H105" i="1" s="1"/>
  <c r="I105" i="1" s="1"/>
  <c r="D105" i="1"/>
  <c r="G104" i="1"/>
  <c r="H104" i="1" s="1"/>
  <c r="I104" i="1" s="1"/>
  <c r="D104" i="1"/>
  <c r="G103" i="1"/>
  <c r="H103" i="1" s="1"/>
  <c r="I103" i="1" s="1"/>
  <c r="D103" i="1"/>
  <c r="G102" i="1"/>
  <c r="H102" i="1" s="1"/>
  <c r="I102" i="1" s="1"/>
  <c r="D102" i="1"/>
  <c r="G101" i="1"/>
  <c r="H101" i="1" s="1"/>
  <c r="I101" i="1" s="1"/>
  <c r="D101" i="1"/>
  <c r="G100" i="1"/>
  <c r="H100" i="1" s="1"/>
  <c r="I100" i="1" s="1"/>
  <c r="D100" i="1"/>
  <c r="G99" i="1"/>
  <c r="H99" i="1" s="1"/>
  <c r="I99" i="1" s="1"/>
  <c r="D99" i="1"/>
  <c r="G98" i="1"/>
  <c r="H98" i="1" s="1"/>
  <c r="I98" i="1" s="1"/>
  <c r="D98" i="1"/>
  <c r="G97" i="1"/>
  <c r="H97" i="1" s="1"/>
  <c r="I97" i="1" s="1"/>
  <c r="D97" i="1"/>
  <c r="G96" i="1"/>
  <c r="H96" i="1" s="1"/>
  <c r="I96" i="1" s="1"/>
  <c r="D96" i="1"/>
  <c r="G95" i="1"/>
  <c r="H95" i="1" s="1"/>
  <c r="I95" i="1" s="1"/>
  <c r="D95" i="1"/>
  <c r="G94" i="1"/>
  <c r="H94" i="1" s="1"/>
  <c r="I94" i="1" s="1"/>
  <c r="D94" i="1"/>
  <c r="G93" i="1"/>
  <c r="H93" i="1" s="1"/>
  <c r="I93" i="1" s="1"/>
  <c r="D93" i="1"/>
  <c r="G92" i="1"/>
  <c r="H92" i="1" s="1"/>
  <c r="I92" i="1" s="1"/>
  <c r="D92" i="1"/>
  <c r="F86" i="1" l="1"/>
  <c r="G86" i="1" s="1"/>
  <c r="H86" i="1" s="1"/>
  <c r="C86" i="1"/>
  <c r="F85" i="1"/>
  <c r="G85" i="1" s="1"/>
  <c r="H85" i="1" s="1"/>
  <c r="C85" i="1"/>
  <c r="F84" i="1"/>
  <c r="G84" i="1" s="1"/>
  <c r="H84" i="1" s="1"/>
  <c r="C84" i="1"/>
  <c r="F83" i="1"/>
  <c r="G83" i="1" s="1"/>
  <c r="H83" i="1" s="1"/>
  <c r="C83" i="1"/>
  <c r="F82" i="1"/>
  <c r="G82" i="1" s="1"/>
  <c r="H82" i="1" s="1"/>
  <c r="C82" i="1"/>
  <c r="F81" i="1"/>
  <c r="G81" i="1" s="1"/>
  <c r="H81" i="1" s="1"/>
  <c r="C81" i="1"/>
  <c r="F80" i="1"/>
  <c r="G80" i="1" s="1"/>
  <c r="C80" i="1"/>
  <c r="F79" i="1"/>
  <c r="G79" i="1" s="1"/>
  <c r="C79" i="1"/>
  <c r="F78" i="1"/>
  <c r="G78" i="1" s="1"/>
  <c r="C78" i="1"/>
  <c r="F77" i="1"/>
  <c r="G77" i="1" s="1"/>
  <c r="C77" i="1"/>
  <c r="F76" i="1"/>
  <c r="G76" i="1" s="1"/>
  <c r="C76" i="1"/>
  <c r="F75" i="1"/>
  <c r="G75" i="1" s="1"/>
  <c r="C75" i="1"/>
  <c r="F74" i="1"/>
  <c r="G74" i="1" s="1"/>
  <c r="C74" i="1"/>
  <c r="F73" i="1"/>
  <c r="G73" i="1" s="1"/>
  <c r="C73" i="1"/>
  <c r="F72" i="1"/>
  <c r="G72" i="1" s="1"/>
  <c r="C72" i="1"/>
  <c r="F71" i="1"/>
  <c r="G71" i="1" s="1"/>
  <c r="H71" i="1" s="1"/>
  <c r="C71" i="1"/>
  <c r="F70" i="1"/>
  <c r="G70" i="1" s="1"/>
  <c r="H70" i="1" s="1"/>
  <c r="C70" i="1"/>
  <c r="F69" i="1"/>
  <c r="G69" i="1" s="1"/>
  <c r="H69" i="1" s="1"/>
  <c r="C69" i="1"/>
  <c r="F68" i="1"/>
  <c r="G68" i="1" s="1"/>
  <c r="H68" i="1" s="1"/>
  <c r="C68" i="1"/>
  <c r="F67" i="1"/>
  <c r="G67" i="1" s="1"/>
  <c r="H67" i="1" s="1"/>
  <c r="C67" i="1"/>
  <c r="F66" i="1"/>
  <c r="G66" i="1" s="1"/>
  <c r="H66" i="1" s="1"/>
  <c r="C66" i="1"/>
  <c r="F65" i="1"/>
  <c r="G65" i="1" s="1"/>
  <c r="H65" i="1" s="1"/>
  <c r="C65" i="1"/>
  <c r="C58" i="1"/>
  <c r="F58" i="1"/>
  <c r="G58" i="1" s="1"/>
  <c r="H58" i="1" s="1"/>
  <c r="F46" i="1"/>
  <c r="G46" i="1" s="1"/>
  <c r="H46" i="1" s="1"/>
  <c r="F47" i="1"/>
  <c r="G47" i="1" s="1"/>
  <c r="H47" i="1" s="1"/>
  <c r="F48" i="1"/>
  <c r="G48" i="1" s="1"/>
  <c r="H48" i="1" s="1"/>
  <c r="F49" i="1"/>
  <c r="G49" i="1" s="1"/>
  <c r="H49" i="1" s="1"/>
  <c r="F50" i="1"/>
  <c r="G50" i="1" s="1"/>
  <c r="H50" i="1" s="1"/>
  <c r="F51" i="1"/>
  <c r="G51" i="1" s="1"/>
  <c r="H51" i="1" s="1"/>
  <c r="F52" i="1"/>
  <c r="G52" i="1" s="1"/>
  <c r="H52" i="1" s="1"/>
  <c r="F53" i="1"/>
  <c r="G53" i="1" s="1"/>
  <c r="H53" i="1" s="1"/>
  <c r="F54" i="1"/>
  <c r="G54" i="1" s="1"/>
  <c r="H54" i="1" s="1"/>
  <c r="F55" i="1"/>
  <c r="G55" i="1" s="1"/>
  <c r="H55" i="1" s="1"/>
  <c r="F56" i="1"/>
  <c r="G56" i="1" s="1"/>
  <c r="H56" i="1" s="1"/>
  <c r="F57" i="1"/>
  <c r="G57" i="1" s="1"/>
  <c r="H57" i="1" s="1"/>
  <c r="C50" i="1"/>
  <c r="C51" i="1"/>
  <c r="C52" i="1"/>
  <c r="C53" i="1"/>
  <c r="C54" i="1"/>
  <c r="C55" i="1"/>
  <c r="C56" i="1"/>
  <c r="C57" i="1"/>
  <c r="C38" i="1"/>
  <c r="C39" i="1"/>
  <c r="C40" i="1"/>
  <c r="C41" i="1"/>
  <c r="C42" i="1"/>
  <c r="C43" i="1"/>
  <c r="C44" i="1"/>
  <c r="C45" i="1"/>
  <c r="C46" i="1"/>
  <c r="C47" i="1"/>
  <c r="C48" i="1"/>
  <c r="C49" i="1"/>
  <c r="C37" i="1"/>
  <c r="F45" i="1"/>
  <c r="G45" i="1" s="1"/>
  <c r="H45" i="1" s="1"/>
  <c r="F44" i="1"/>
  <c r="G44" i="1" s="1"/>
  <c r="H44" i="1" s="1"/>
  <c r="F43" i="1"/>
  <c r="G43" i="1" s="1"/>
  <c r="H43" i="1" s="1"/>
  <c r="F42" i="1"/>
  <c r="G42" i="1" s="1"/>
  <c r="H42" i="1" s="1"/>
  <c r="F41" i="1"/>
  <c r="G41" i="1" s="1"/>
  <c r="H41" i="1" s="1"/>
  <c r="F40" i="1"/>
  <c r="G40" i="1" s="1"/>
  <c r="H40" i="1" s="1"/>
  <c r="F39" i="1"/>
  <c r="G39" i="1" s="1"/>
  <c r="H39" i="1" s="1"/>
  <c r="F38" i="1"/>
  <c r="G38" i="1" s="1"/>
  <c r="H38" i="1" s="1"/>
  <c r="F37" i="1"/>
  <c r="G37" i="1" s="1"/>
  <c r="H37" i="1" s="1"/>
  <c r="F36" i="1"/>
  <c r="G36" i="1" s="1"/>
  <c r="H36" i="1" s="1"/>
  <c r="C36" i="1"/>
  <c r="F8" i="1" l="1"/>
  <c r="G8" i="1" s="1"/>
  <c r="H8" i="1" s="1"/>
  <c r="F18" i="1"/>
  <c r="G18" i="1" s="1"/>
  <c r="H18" i="1" s="1"/>
  <c r="F19" i="1"/>
  <c r="G19" i="1" s="1"/>
  <c r="H19" i="1" s="1"/>
  <c r="F20" i="1"/>
  <c r="G20" i="1" s="1"/>
  <c r="H20" i="1" s="1"/>
  <c r="F21" i="1"/>
  <c r="G21" i="1" s="1"/>
  <c r="H21" i="1" s="1"/>
  <c r="F22" i="1"/>
  <c r="G22" i="1" s="1"/>
  <c r="H22" i="1" s="1"/>
  <c r="F23" i="1"/>
  <c r="G23" i="1" s="1"/>
  <c r="H23" i="1" s="1"/>
  <c r="F24" i="1"/>
  <c r="G24" i="1" s="1"/>
  <c r="H24" i="1" s="1"/>
  <c r="F25" i="1"/>
  <c r="G25" i="1" s="1"/>
  <c r="H25" i="1" s="1"/>
  <c r="F26" i="1"/>
  <c r="G26" i="1" s="1"/>
  <c r="H26" i="1" s="1"/>
  <c r="F27" i="1"/>
  <c r="G27" i="1" s="1"/>
  <c r="H27" i="1" s="1"/>
  <c r="F28" i="1"/>
  <c r="G28" i="1" s="1"/>
  <c r="H28" i="1" s="1"/>
  <c r="F29" i="1"/>
  <c r="G29" i="1" s="1"/>
  <c r="H29" i="1" s="1"/>
  <c r="F30" i="1"/>
  <c r="G30" i="1" s="1"/>
  <c r="H30" i="1" s="1"/>
  <c r="F31" i="1"/>
  <c r="G31" i="1" s="1"/>
  <c r="H31" i="1" s="1"/>
  <c r="C28" i="1"/>
  <c r="C29" i="1"/>
  <c r="C30" i="1"/>
  <c r="C31" i="1"/>
  <c r="C8" i="1"/>
  <c r="C9" i="1"/>
  <c r="C10" i="1"/>
  <c r="C11" i="1"/>
  <c r="C12" i="1"/>
  <c r="C13" i="1"/>
  <c r="C14" i="1"/>
  <c r="C16" i="1"/>
  <c r="C17" i="1"/>
  <c r="C18" i="1"/>
  <c r="C19" i="1"/>
  <c r="C20" i="1"/>
  <c r="C21" i="1"/>
  <c r="C22" i="1"/>
  <c r="C23" i="1"/>
  <c r="C24" i="1"/>
  <c r="C25" i="1"/>
  <c r="C26" i="1"/>
  <c r="C27" i="1"/>
  <c r="C7" i="1"/>
  <c r="F17" i="1"/>
  <c r="G17" i="1" s="1"/>
  <c r="F16" i="1"/>
  <c r="G16" i="1" s="1"/>
  <c r="H16" i="1" s="1"/>
  <c r="F15" i="1"/>
  <c r="G15" i="1" s="1"/>
  <c r="H15" i="1" s="1"/>
  <c r="F14" i="1"/>
  <c r="G14" i="1" s="1"/>
  <c r="H14" i="1" s="1"/>
  <c r="F13" i="1"/>
  <c r="G13" i="1" s="1"/>
  <c r="H13" i="1" s="1"/>
  <c r="F12" i="1"/>
  <c r="G12" i="1" s="1"/>
  <c r="H12" i="1" s="1"/>
  <c r="F11" i="1"/>
  <c r="G11" i="1" s="1"/>
  <c r="H11" i="1" s="1"/>
  <c r="F10" i="1"/>
  <c r="G10" i="1" s="1"/>
  <c r="H10" i="1" s="1"/>
  <c r="F9" i="1"/>
  <c r="G9" i="1" s="1"/>
  <c r="H9" i="1" s="1"/>
  <c r="F7" i="1"/>
  <c r="G7" i="1" s="1"/>
  <c r="H7" i="1" s="1"/>
  <c r="F6" i="1"/>
  <c r="G6" i="1" s="1"/>
</calcChain>
</file>

<file path=xl/sharedStrings.xml><?xml version="1.0" encoding="utf-8"?>
<sst xmlns="http://schemas.openxmlformats.org/spreadsheetml/2006/main" count="45" uniqueCount="13">
  <si>
    <t>6c, 11 K</t>
  </si>
  <si>
    <t>6a, 11 K</t>
  </si>
  <si>
    <t>6b, 11K</t>
  </si>
  <si>
    <t>7a, 11 K</t>
  </si>
  <si>
    <t>7a, 20 K</t>
  </si>
  <si>
    <t>time/h</t>
  </si>
  <si>
    <t>[E]</t>
  </si>
  <si>
    <t>[Z]</t>
  </si>
  <si>
    <t>[E]+[Z]</t>
  </si>
  <si>
    <t>[E]/([E]+[Z])</t>
  </si>
  <si>
    <t>LN{[E]/([E]+[Z])}</t>
  </si>
  <si>
    <t>[Y]/[Y]0</t>
  </si>
  <si>
    <t>6e 11K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</si>
</sst>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kinetics of E-(</a:t>
            </a:r>
            <a:r>
              <a:rPr lang="en-US" sz="1200" b="1" i="0" baseline="0">
                <a:effectLst/>
              </a:rPr>
              <a:t>6a</a:t>
            </a:r>
            <a:r>
              <a:rPr lang="en-US" sz="1200" b="0" i="0" baseline="0">
                <a:effectLst/>
              </a:rPr>
              <a:t>) </a:t>
            </a:r>
            <a:r>
              <a:rPr lang="en-US" sz="1200" b="0" i="0" baseline="0">
                <a:effectLst/>
                <a:latin typeface="Symbol" panose="05050102010706020507" pitchFamily="18" charset="2"/>
              </a:rPr>
              <a:t>-&gt;</a:t>
            </a:r>
            <a:r>
              <a:rPr lang="en-US" sz="1200" b="0" i="0" baseline="0">
                <a:effectLst/>
              </a:rPr>
              <a:t> Z-(</a:t>
            </a:r>
            <a:r>
              <a:rPr lang="en-US" sz="1200" b="1" i="0" baseline="0">
                <a:effectLst/>
              </a:rPr>
              <a:t>6a</a:t>
            </a:r>
            <a:r>
              <a:rPr lang="en-US" sz="1200" b="0" i="0" baseline="0">
                <a:effectLst/>
              </a:rPr>
              <a:t>)  in Ar matrix at 11 K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380615651985112"/>
          <c:y val="0.14748154783988321"/>
          <c:w val="0.80363734886713845"/>
          <c:h val="0.6933179435464277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356485075085035"/>
                  <c:y val="-0.204941873968794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Sheet1!$C$36:$C$58</c:f>
              <c:numCache>
                <c:formatCode>General</c:formatCode>
                <c:ptCount val="23"/>
                <c:pt idx="0">
                  <c:v>0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7">
                  <c:v>42</c:v>
                </c:pt>
                <c:pt idx="8">
                  <c:v>48</c:v>
                </c:pt>
                <c:pt idx="9">
                  <c:v>54</c:v>
                </c:pt>
                <c:pt idx="10">
                  <c:v>60</c:v>
                </c:pt>
                <c:pt idx="11">
                  <c:v>66</c:v>
                </c:pt>
                <c:pt idx="12">
                  <c:v>72</c:v>
                </c:pt>
                <c:pt idx="13">
                  <c:v>78</c:v>
                </c:pt>
                <c:pt idx="14">
                  <c:v>84</c:v>
                </c:pt>
                <c:pt idx="15">
                  <c:v>90</c:v>
                </c:pt>
                <c:pt idx="16">
                  <c:v>96</c:v>
                </c:pt>
                <c:pt idx="17">
                  <c:v>102</c:v>
                </c:pt>
                <c:pt idx="18">
                  <c:v>108</c:v>
                </c:pt>
                <c:pt idx="19">
                  <c:v>114</c:v>
                </c:pt>
                <c:pt idx="20">
                  <c:v>120</c:v>
                </c:pt>
                <c:pt idx="21">
                  <c:v>126</c:v>
                </c:pt>
                <c:pt idx="22">
                  <c:v>132</c:v>
                </c:pt>
              </c:numCache>
            </c:numRef>
          </c:xVal>
          <c:yVal>
            <c:numRef>
              <c:f>Sheet1!$H$36:$H$58</c:f>
              <c:numCache>
                <c:formatCode>General</c:formatCode>
                <c:ptCount val="23"/>
                <c:pt idx="0">
                  <c:v>-1.5820592137906384</c:v>
                </c:pt>
                <c:pt idx="1">
                  <c:v>-1.6191648877415385</c:v>
                </c:pt>
                <c:pt idx="2">
                  <c:v>-1.6563806716812919</c:v>
                </c:pt>
                <c:pt idx="3">
                  <c:v>-1.6737322631394975</c:v>
                </c:pt>
                <c:pt idx="4">
                  <c:v>-1.7014568111543527</c:v>
                </c:pt>
                <c:pt idx="5">
                  <c:v>-1.7326464982058778</c:v>
                </c:pt>
                <c:pt idx="6">
                  <c:v>-1.7622503111442898</c:v>
                </c:pt>
                <c:pt idx="7">
                  <c:v>-1.7903091426504085</c:v>
                </c:pt>
                <c:pt idx="8">
                  <c:v>-1.8190372386405529</c:v>
                </c:pt>
                <c:pt idx="9">
                  <c:v>-1.8587773907461196</c:v>
                </c:pt>
                <c:pt idx="10">
                  <c:v>-1.8750778850172225</c:v>
                </c:pt>
                <c:pt idx="11">
                  <c:v>-1.9036205494889749</c:v>
                </c:pt>
                <c:pt idx="12">
                  <c:v>-1.9302291434931602</c:v>
                </c:pt>
                <c:pt idx="13">
                  <c:v>-1.9589443668942204</c:v>
                </c:pt>
                <c:pt idx="14">
                  <c:v>-1.9945923276947015</c:v>
                </c:pt>
                <c:pt idx="15">
                  <c:v>-2.0184808418901485</c:v>
                </c:pt>
                <c:pt idx="16">
                  <c:v>-2.0426622901765397</c:v>
                </c:pt>
                <c:pt idx="17">
                  <c:v>-2.0816068258170528</c:v>
                </c:pt>
                <c:pt idx="18">
                  <c:v>-2.1011343662910957</c:v>
                </c:pt>
                <c:pt idx="19">
                  <c:v>-2.1389829353708527</c:v>
                </c:pt>
                <c:pt idx="20">
                  <c:v>-2.1554648563076269</c:v>
                </c:pt>
                <c:pt idx="21">
                  <c:v>-2.1858365539086537</c:v>
                </c:pt>
                <c:pt idx="22">
                  <c:v>-2.2248025224420376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31-4D75-B84F-E5A763466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5720120"/>
        <c:axId val="925716920"/>
      </c:scatterChart>
      <c:valAx>
        <c:axId val="925720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time/h</a:t>
                </a:r>
              </a:p>
            </c:rich>
          </c:tx>
          <c:layout>
            <c:manualLayout>
              <c:xMode val="edge"/>
              <c:yMode val="edge"/>
              <c:x val="0.50183996908332329"/>
              <c:y val="0.914000851934632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5716920"/>
        <c:crossesAt val="-2.2999999999999998"/>
        <c:crossBetween val="midCat"/>
      </c:valAx>
      <c:valAx>
        <c:axId val="925716920"/>
        <c:scaling>
          <c:orientation val="minMax"/>
          <c:max val="-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0" i="0" baseline="0">
                    <a:effectLst/>
                  </a:rPr>
                  <a:t>ln([E]/([Z]+[E])</a:t>
                </a:r>
                <a:endParaRPr lang="en-US" sz="1050">
                  <a:effectLst/>
                </a:endParaRPr>
              </a:p>
            </c:rich>
          </c:tx>
          <c:layout>
            <c:manualLayout>
              <c:xMode val="edge"/>
              <c:yMode val="edge"/>
              <c:x val="2.2406646324908134E-2"/>
              <c:y val="0.16617910196167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5720120"/>
        <c:crossesAt val="-2.2999999999999998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kinetics of E-(</a:t>
            </a:r>
            <a:r>
              <a:rPr lang="en-US" sz="1200" b="1" i="0" baseline="0">
                <a:effectLst/>
              </a:rPr>
              <a:t>7a</a:t>
            </a:r>
            <a:r>
              <a:rPr lang="en-US" sz="1200" b="0" i="0" baseline="0">
                <a:effectLst/>
              </a:rPr>
              <a:t>) -&gt; Z-(</a:t>
            </a:r>
            <a:r>
              <a:rPr lang="en-US" sz="1200" b="1" i="0" baseline="0">
                <a:effectLst/>
              </a:rPr>
              <a:t>7a</a:t>
            </a:r>
            <a:r>
              <a:rPr lang="en-US" sz="1200" b="0" i="0" baseline="0">
                <a:effectLst/>
              </a:rPr>
              <a:t>)  in Ar matrix at 11K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9687663505432"/>
          <c:y val="0.14407484407484408"/>
          <c:w val="0.82807694871983939"/>
          <c:h val="0.7253500744839326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703499562554678"/>
                  <c:y val="-0.142739501312335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Sheet1!$D$92:$D$110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20</c:v>
                </c:pt>
              </c:numCache>
            </c:numRef>
          </c:xVal>
          <c:yVal>
            <c:numRef>
              <c:f>Sheet1!$I$92:$I$110</c:f>
              <c:numCache>
                <c:formatCode>General</c:formatCode>
                <c:ptCount val="19"/>
                <c:pt idx="0">
                  <c:v>-2.6755141663261286</c:v>
                </c:pt>
                <c:pt idx="1">
                  <c:v>-2.7189396009014781</c:v>
                </c:pt>
                <c:pt idx="2">
                  <c:v>-2.7308993825563586</c:v>
                </c:pt>
                <c:pt idx="3">
                  <c:v>-2.7395456300870049</c:v>
                </c:pt>
                <c:pt idx="4">
                  <c:v>-2.7570195928014702</c:v>
                </c:pt>
                <c:pt idx="5">
                  <c:v>-2.7987340023441036</c:v>
                </c:pt>
                <c:pt idx="6">
                  <c:v>-2.8001141517938364</c:v>
                </c:pt>
                <c:pt idx="7">
                  <c:v>-2.8520319911879759</c:v>
                </c:pt>
                <c:pt idx="8">
                  <c:v>-2.8545256261230287</c:v>
                </c:pt>
                <c:pt idx="9">
                  <c:v>-2.8773430484131701</c:v>
                </c:pt>
                <c:pt idx="10">
                  <c:v>-2.9089439614771755</c:v>
                </c:pt>
                <c:pt idx="11">
                  <c:v>-2.9319192538215129</c:v>
                </c:pt>
                <c:pt idx="12">
                  <c:v>-2.9230962126971685</c:v>
                </c:pt>
                <c:pt idx="13">
                  <c:v>-2.9594239818477446</c:v>
                </c:pt>
                <c:pt idx="14">
                  <c:v>-2.9845497175958555</c:v>
                </c:pt>
                <c:pt idx="15">
                  <c:v>-3.0009463127821463</c:v>
                </c:pt>
                <c:pt idx="16">
                  <c:v>-3.0156186915410741</c:v>
                </c:pt>
                <c:pt idx="17">
                  <c:v>-3.0369311603921982</c:v>
                </c:pt>
                <c:pt idx="18">
                  <c:v>-3.0770352208398153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97-4110-8A63-58A0E62C5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4279496"/>
        <c:axId val="894281416"/>
      </c:scatterChart>
      <c:valAx>
        <c:axId val="894279496"/>
        <c:scaling>
          <c:orientation val="minMax"/>
          <c:max val="2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time/h</a:t>
                </a:r>
              </a:p>
            </c:rich>
          </c:tx>
          <c:layout>
            <c:manualLayout>
              <c:xMode val="edge"/>
              <c:yMode val="edge"/>
              <c:x val="0.548328287339508"/>
              <c:y val="0.928461374760587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4281416"/>
        <c:crossesAt val="-3.1"/>
        <c:crossBetween val="midCat"/>
      </c:valAx>
      <c:valAx>
        <c:axId val="894281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ln([E]/([Z]+[E])</a:t>
                </a:r>
                <a:endParaRPr lang="en-US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5.6074774608105759E-3"/>
              <c:y val="0.192051336618265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4279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kinetics of E-(</a:t>
            </a:r>
            <a:r>
              <a:rPr lang="en-US" sz="1200" b="1" i="0" baseline="0">
                <a:effectLst/>
              </a:rPr>
              <a:t>7a</a:t>
            </a:r>
            <a:r>
              <a:rPr lang="en-US" sz="1200" b="0" i="0" baseline="0">
                <a:effectLst/>
              </a:rPr>
              <a:t>) -&gt; Z-(</a:t>
            </a:r>
            <a:r>
              <a:rPr lang="en-US" sz="1200" b="1" i="0" baseline="0">
                <a:effectLst/>
              </a:rPr>
              <a:t>7a</a:t>
            </a:r>
            <a:r>
              <a:rPr lang="en-US" sz="1200" b="0" i="0" baseline="0">
                <a:effectLst/>
              </a:rPr>
              <a:t>)  in Ar matrix at 20 K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33114610673666"/>
          <c:y val="0.17171290036712586"/>
          <c:w val="0.83244663167104105"/>
          <c:h val="0.690491845342142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759514435695538"/>
                  <c:y val="-0.139953703703703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Sheet1!$D$119:$D$133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xVal>
          <c:yVal>
            <c:numRef>
              <c:f>Sheet1!$I$119:$I$133</c:f>
              <c:numCache>
                <c:formatCode>General</c:formatCode>
                <c:ptCount val="15"/>
                <c:pt idx="0">
                  <c:v>-2.893160341195836</c:v>
                </c:pt>
                <c:pt idx="1">
                  <c:v>-2.9185089029305242</c:v>
                </c:pt>
                <c:pt idx="2">
                  <c:v>-2.9351338385455166</c:v>
                </c:pt>
                <c:pt idx="3">
                  <c:v>-2.9653027753638375</c:v>
                </c:pt>
                <c:pt idx="4">
                  <c:v>-2.9909873061697652</c:v>
                </c:pt>
                <c:pt idx="5">
                  <c:v>-3.0052960045480623</c:v>
                </c:pt>
                <c:pt idx="6">
                  <c:v>-3.0205735960858959</c:v>
                </c:pt>
                <c:pt idx="7">
                  <c:v>-3.0335528643402316</c:v>
                </c:pt>
                <c:pt idx="8">
                  <c:v>-3.0476523307323506</c:v>
                </c:pt>
                <c:pt idx="9">
                  <c:v>-3.0692448303879489</c:v>
                </c:pt>
                <c:pt idx="10">
                  <c:v>-3.0836118945747217</c:v>
                </c:pt>
                <c:pt idx="11">
                  <c:v>-3.0961133068788294</c:v>
                </c:pt>
                <c:pt idx="12">
                  <c:v>-3.1186647664641649</c:v>
                </c:pt>
                <c:pt idx="13">
                  <c:v>-3.126165651945231</c:v>
                </c:pt>
                <c:pt idx="14">
                  <c:v>-3.1514248203401158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BF-4B5B-B32F-061FCE0E1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557008"/>
        <c:axId val="648556368"/>
      </c:scatterChart>
      <c:valAx>
        <c:axId val="64855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time/h</a:t>
                </a:r>
              </a:p>
            </c:rich>
          </c:tx>
          <c:layout>
            <c:manualLayout>
              <c:xMode val="edge"/>
              <c:yMode val="edge"/>
              <c:x val="0.4428182414698163"/>
              <c:y val="0.929606299212598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556368"/>
        <c:crossesAt val="-3.2"/>
        <c:crossBetween val="midCat"/>
      </c:valAx>
      <c:valAx>
        <c:axId val="6485563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ln([E]/([Z]+[E])</a:t>
                </a:r>
                <a:endParaRPr lang="en-US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2.7777777777777779E-3"/>
              <c:y val="0.23221448227818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557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529167</xdr:colOff>
      <xdr:row>31</xdr:row>
      <xdr:rowOff>167215</xdr:rowOff>
    </xdr:from>
    <xdr:to>
      <xdr:col>16</xdr:col>
      <xdr:colOff>119944</xdr:colOff>
      <xdr:row>47</xdr:row>
      <xdr:rowOff>138289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07B7715-3FEF-441A-BB0C-A4AE8CE5E4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7056</xdr:colOff>
      <xdr:row>94</xdr:row>
      <xdr:rowOff>85372</xdr:rowOff>
    </xdr:from>
    <xdr:to>
      <xdr:col>17</xdr:col>
      <xdr:colOff>352778</xdr:colOff>
      <xdr:row>111</xdr:row>
      <xdr:rowOff>21167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BC80E36-D009-36C3-F6B3-93F93F9FD9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246945</xdr:colOff>
      <xdr:row>119</xdr:row>
      <xdr:rowOff>28928</xdr:rowOff>
    </xdr:from>
    <xdr:to>
      <xdr:col>17</xdr:col>
      <xdr:colOff>28223</xdr:colOff>
      <xdr:row>136</xdr:row>
      <xdr:rowOff>28223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E9358F2E-B83E-DA32-7C01-A19B686AD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154"/>
  <sheetViews>
    <sheetView tabSelected="1" topLeftCell="A82" zoomScale="40" zoomScaleNormal="40" workbookViewId="0">
      <selection activeCell="Y112" sqref="Y112"/>
    </sheetView>
  </sheetViews>
  <sheetFormatPr defaultRowHeight="14.5" x14ac:dyDescent="0.35"/>
  <cols>
    <col min="1" max="12" width="8.7265625" style="1"/>
    <col min="13" max="13" width="16.453125" style="1" customWidth="1"/>
    <col min="14" max="16384" width="8.7265625" style="1"/>
  </cols>
  <sheetData>
    <row r="5" spans="2:22" x14ac:dyDescent="0.35">
      <c r="B5" s="1" t="s">
        <v>0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J5" s="1" t="s">
        <v>11</v>
      </c>
    </row>
    <row r="6" spans="2:22" x14ac:dyDescent="0.35">
      <c r="B6" s="1">
        <v>0</v>
      </c>
      <c r="C6" s="1">
        <f>8*B6</f>
        <v>0</v>
      </c>
      <c r="D6" s="1">
        <v>1516</v>
      </c>
      <c r="E6" s="1">
        <v>3305</v>
      </c>
      <c r="F6" s="1">
        <f>D6+E6</f>
        <v>4821</v>
      </c>
      <c r="G6" s="1">
        <f>D6/F6</f>
        <v>0.31445758141464425</v>
      </c>
      <c r="H6" s="1">
        <f t="shared" ref="H6:H9" si="0">LN(G6)</f>
        <v>-1.1569060882033053</v>
      </c>
      <c r="J6" s="1">
        <f>G6/0.314458</f>
        <v>0.99999866886720723</v>
      </c>
    </row>
    <row r="7" spans="2:22" x14ac:dyDescent="0.35">
      <c r="B7" s="1">
        <v>1</v>
      </c>
      <c r="C7" s="1">
        <f>4*B7</f>
        <v>4</v>
      </c>
      <c r="D7" s="1">
        <v>1402</v>
      </c>
      <c r="E7" s="1">
        <v>3533</v>
      </c>
      <c r="F7" s="1">
        <f t="shared" ref="F7" si="1">D7+E7</f>
        <v>4935</v>
      </c>
      <c r="G7" s="1">
        <f t="shared" ref="G7" si="2">D7/F7</f>
        <v>0.28409321175278623</v>
      </c>
      <c r="H7" s="1">
        <f t="shared" si="0"/>
        <v>-1.2584528842730465</v>
      </c>
      <c r="J7" s="1">
        <f t="shared" ref="J7:J31" si="3">G7/0.314458</f>
        <v>0.90343769836603371</v>
      </c>
    </row>
    <row r="8" spans="2:22" x14ac:dyDescent="0.35">
      <c r="B8" s="1">
        <v>2</v>
      </c>
      <c r="C8" s="1">
        <f t="shared" ref="C8:C31" si="4">4*B8</f>
        <v>8</v>
      </c>
      <c r="D8" s="1">
        <v>1291</v>
      </c>
      <c r="E8" s="1">
        <v>3503</v>
      </c>
      <c r="F8" s="1">
        <f t="shared" ref="F8" si="5">D8+E8</f>
        <v>4794</v>
      </c>
      <c r="G8" s="1">
        <f t="shared" ref="G8" si="6">D8/F8</f>
        <v>0.26929495202336251</v>
      </c>
      <c r="H8" s="1">
        <f t="shared" si="0"/>
        <v>-1.3119480241476873</v>
      </c>
      <c r="J8" s="1">
        <f t="shared" si="3"/>
        <v>0.85637812370288713</v>
      </c>
    </row>
    <row r="9" spans="2:22" x14ac:dyDescent="0.35">
      <c r="B9" s="1">
        <v>3</v>
      </c>
      <c r="C9" s="1">
        <f t="shared" si="4"/>
        <v>12</v>
      </c>
      <c r="D9" s="1">
        <v>1213</v>
      </c>
      <c r="E9" s="1">
        <v>3503</v>
      </c>
      <c r="F9" s="1">
        <f t="shared" ref="F9:F17" si="7">D9+E9</f>
        <v>4716</v>
      </c>
      <c r="G9" s="1">
        <f t="shared" ref="G9:G17" si="8">D9/F9</f>
        <v>0.25720949957591177</v>
      </c>
      <c r="H9" s="1">
        <f t="shared" si="0"/>
        <v>-1.3578643527132115</v>
      </c>
      <c r="J9" s="1">
        <f t="shared" si="3"/>
        <v>0.81794547944689511</v>
      </c>
    </row>
    <row r="10" spans="2:22" x14ac:dyDescent="0.35">
      <c r="B10" s="1">
        <v>4</v>
      </c>
      <c r="C10" s="1">
        <f t="shared" si="4"/>
        <v>16</v>
      </c>
      <c r="D10" s="1">
        <v>1225</v>
      </c>
      <c r="E10" s="1">
        <v>3665</v>
      </c>
      <c r="F10" s="1">
        <f t="shared" si="7"/>
        <v>4890</v>
      </c>
      <c r="G10" s="1">
        <f t="shared" si="8"/>
        <v>0.2505112474437628</v>
      </c>
      <c r="H10" s="1">
        <f t="shared" ref="H10:H13" si="9">LN(G10)</f>
        <v>-1.3842514594900903</v>
      </c>
      <c r="J10" s="1">
        <f t="shared" si="3"/>
        <v>0.79664453581642947</v>
      </c>
    </row>
    <row r="11" spans="2:22" x14ac:dyDescent="0.35">
      <c r="B11" s="1">
        <v>5</v>
      </c>
      <c r="C11" s="1">
        <f t="shared" si="4"/>
        <v>20</v>
      </c>
      <c r="D11" s="1">
        <v>1183</v>
      </c>
      <c r="E11" s="1">
        <v>3682</v>
      </c>
      <c r="F11" s="1">
        <f t="shared" si="7"/>
        <v>4865</v>
      </c>
      <c r="G11" s="1">
        <f t="shared" si="8"/>
        <v>0.24316546762589927</v>
      </c>
      <c r="H11" s="1">
        <f t="shared" si="9"/>
        <v>-1.4140131306417187</v>
      </c>
      <c r="J11" s="1">
        <f t="shared" si="3"/>
        <v>0.77328440563095635</v>
      </c>
    </row>
    <row r="12" spans="2:22" x14ac:dyDescent="0.35">
      <c r="B12" s="1">
        <v>6</v>
      </c>
      <c r="C12" s="1">
        <f t="shared" si="4"/>
        <v>24</v>
      </c>
      <c r="D12" s="1">
        <v>1126</v>
      </c>
      <c r="E12" s="1">
        <v>3662</v>
      </c>
      <c r="F12" s="1">
        <f t="shared" si="7"/>
        <v>4788</v>
      </c>
      <c r="G12" s="1">
        <f t="shared" si="8"/>
        <v>0.23517126148705095</v>
      </c>
      <c r="H12" s="1">
        <f t="shared" si="9"/>
        <v>-1.4474412579782281</v>
      </c>
      <c r="J12" s="1">
        <f t="shared" si="3"/>
        <v>0.74786223116298822</v>
      </c>
      <c r="V12" s="2"/>
    </row>
    <row r="13" spans="2:22" x14ac:dyDescent="0.35">
      <c r="B13" s="1">
        <v>7</v>
      </c>
      <c r="C13" s="1">
        <f t="shared" si="4"/>
        <v>28</v>
      </c>
      <c r="D13" s="1">
        <v>1077</v>
      </c>
      <c r="E13" s="1">
        <v>3605</v>
      </c>
      <c r="F13" s="1">
        <f t="shared" si="7"/>
        <v>4682</v>
      </c>
      <c r="G13" s="1">
        <f t="shared" si="8"/>
        <v>0.23002990175138829</v>
      </c>
      <c r="H13" s="1">
        <f t="shared" si="9"/>
        <v>-1.4695459708944676</v>
      </c>
      <c r="J13" s="1">
        <f t="shared" si="3"/>
        <v>0.73151232199972105</v>
      </c>
    </row>
    <row r="14" spans="2:22" x14ac:dyDescent="0.35">
      <c r="B14" s="1">
        <v>8</v>
      </c>
      <c r="C14" s="1">
        <f t="shared" si="4"/>
        <v>32</v>
      </c>
      <c r="D14" s="1">
        <v>1064</v>
      </c>
      <c r="E14" s="1">
        <v>3661</v>
      </c>
      <c r="F14" s="1">
        <f t="shared" si="7"/>
        <v>4725</v>
      </c>
      <c r="G14" s="1">
        <f t="shared" si="8"/>
        <v>0.22518518518518518</v>
      </c>
      <c r="H14" s="1">
        <f t="shared" ref="H14:H31" si="10">LN(G14)</f>
        <v>-1.4908321700262535</v>
      </c>
      <c r="J14" s="1">
        <f t="shared" si="3"/>
        <v>0.71610576034060247</v>
      </c>
    </row>
    <row r="15" spans="2:22" x14ac:dyDescent="0.35">
      <c r="B15" s="1">
        <v>9</v>
      </c>
      <c r="C15" s="1">
        <f t="shared" si="4"/>
        <v>36</v>
      </c>
      <c r="D15" s="1">
        <v>1042</v>
      </c>
      <c r="E15" s="1">
        <v>3647</v>
      </c>
      <c r="F15" s="1">
        <f t="shared" si="7"/>
        <v>4689</v>
      </c>
      <c r="G15" s="1">
        <f t="shared" si="8"/>
        <v>0.22222222222222221</v>
      </c>
      <c r="H15" s="1">
        <f t="shared" si="10"/>
        <v>-1.5040773967762742</v>
      </c>
      <c r="J15" s="1">
        <f t="shared" si="3"/>
        <v>0.70668331612559454</v>
      </c>
    </row>
    <row r="16" spans="2:22" x14ac:dyDescent="0.35">
      <c r="B16" s="1">
        <v>10</v>
      </c>
      <c r="C16" s="1">
        <f t="shared" si="4"/>
        <v>40</v>
      </c>
      <c r="D16" s="1">
        <v>1043</v>
      </c>
      <c r="E16" s="1">
        <v>3734</v>
      </c>
      <c r="F16" s="1">
        <f t="shared" si="7"/>
        <v>4777</v>
      </c>
      <c r="G16" s="1">
        <f t="shared" si="8"/>
        <v>0.21833786895541135</v>
      </c>
      <c r="H16" s="1">
        <f t="shared" si="10"/>
        <v>-1.5217115583891894</v>
      </c>
      <c r="J16" s="1">
        <f t="shared" si="3"/>
        <v>0.69433078171142515</v>
      </c>
    </row>
    <row r="17" spans="2:22" x14ac:dyDescent="0.35">
      <c r="B17" s="1">
        <v>11</v>
      </c>
      <c r="C17" s="1">
        <f t="shared" si="4"/>
        <v>44</v>
      </c>
      <c r="D17" s="1">
        <v>1033</v>
      </c>
      <c r="E17" s="1">
        <v>3754</v>
      </c>
      <c r="F17" s="1">
        <f t="shared" si="7"/>
        <v>4787</v>
      </c>
      <c r="G17" s="1">
        <f t="shared" si="8"/>
        <v>0.21579277209108</v>
      </c>
      <c r="H17" s="1">
        <f t="shared" si="10"/>
        <v>-1.5334367202728705</v>
      </c>
      <c r="J17" s="1">
        <f t="shared" si="3"/>
        <v>0.68623718299766578</v>
      </c>
    </row>
    <row r="18" spans="2:22" x14ac:dyDescent="0.35">
      <c r="B18" s="1">
        <v>12</v>
      </c>
      <c r="C18" s="1">
        <f t="shared" si="4"/>
        <v>48</v>
      </c>
      <c r="D18" s="1">
        <v>1024</v>
      </c>
      <c r="E18" s="1">
        <v>3825</v>
      </c>
      <c r="F18" s="1">
        <f t="shared" ref="F18:F31" si="11">D18+E18</f>
        <v>4849</v>
      </c>
      <c r="G18" s="1">
        <f t="shared" ref="G18:G31" si="12">D18/F18</f>
        <v>0.21117756238399671</v>
      </c>
      <c r="H18" s="1">
        <f t="shared" si="10"/>
        <v>-1.5550559715058991</v>
      </c>
      <c r="J18" s="1">
        <f t="shared" si="3"/>
        <v>0.67156047034579081</v>
      </c>
    </row>
    <row r="19" spans="2:22" x14ac:dyDescent="0.35">
      <c r="B19" s="1">
        <v>13</v>
      </c>
      <c r="C19" s="1">
        <f t="shared" si="4"/>
        <v>52</v>
      </c>
      <c r="D19" s="1">
        <v>1014</v>
      </c>
      <c r="E19" s="1">
        <v>3800</v>
      </c>
      <c r="F19" s="1">
        <f t="shared" si="11"/>
        <v>4814</v>
      </c>
      <c r="G19" s="1">
        <f t="shared" si="12"/>
        <v>0.21063564603240548</v>
      </c>
      <c r="H19" s="1">
        <f t="shared" si="10"/>
        <v>-1.5576254341918889</v>
      </c>
      <c r="J19" s="1">
        <f t="shared" si="3"/>
        <v>0.66983713574596759</v>
      </c>
      <c r="V19" s="2"/>
    </row>
    <row r="20" spans="2:22" x14ac:dyDescent="0.35">
      <c r="B20" s="1">
        <v>14</v>
      </c>
      <c r="C20" s="1">
        <f t="shared" si="4"/>
        <v>56</v>
      </c>
      <c r="D20" s="1">
        <v>965</v>
      </c>
      <c r="E20" s="1">
        <v>3640</v>
      </c>
      <c r="F20" s="1">
        <f t="shared" si="11"/>
        <v>4605</v>
      </c>
      <c r="G20" s="1">
        <f t="shared" si="12"/>
        <v>0.20955483170466885</v>
      </c>
      <c r="H20" s="1">
        <f t="shared" si="10"/>
        <v>-1.5627698473504212</v>
      </c>
      <c r="J20" s="1">
        <f t="shared" si="3"/>
        <v>0.66640006520638317</v>
      </c>
    </row>
    <row r="21" spans="2:22" x14ac:dyDescent="0.35">
      <c r="B21" s="1">
        <v>15</v>
      </c>
      <c r="C21" s="1">
        <f t="shared" si="4"/>
        <v>60</v>
      </c>
      <c r="D21" s="1">
        <v>964</v>
      </c>
      <c r="E21" s="1">
        <v>3704</v>
      </c>
      <c r="F21" s="1">
        <f t="shared" si="11"/>
        <v>4668</v>
      </c>
      <c r="G21" s="1">
        <f t="shared" si="12"/>
        <v>0.20651242502142245</v>
      </c>
      <c r="H21" s="1">
        <f t="shared" si="10"/>
        <v>-1.5773946987959011</v>
      </c>
      <c r="J21" s="1">
        <f t="shared" si="3"/>
        <v>0.65672498400874657</v>
      </c>
    </row>
    <row r="22" spans="2:22" x14ac:dyDescent="0.35">
      <c r="B22" s="1">
        <v>16</v>
      </c>
      <c r="C22" s="1">
        <f t="shared" si="4"/>
        <v>64</v>
      </c>
      <c r="D22" s="1">
        <v>946</v>
      </c>
      <c r="E22" s="1">
        <v>3672</v>
      </c>
      <c r="F22" s="1">
        <f t="shared" si="11"/>
        <v>4618</v>
      </c>
      <c r="G22" s="1">
        <f t="shared" si="12"/>
        <v>0.20485058466868775</v>
      </c>
      <c r="H22" s="1">
        <f t="shared" si="10"/>
        <v>-1.5854744208625624</v>
      </c>
      <c r="J22" s="1">
        <f t="shared" si="3"/>
        <v>0.65144020717770812</v>
      </c>
    </row>
    <row r="23" spans="2:22" x14ac:dyDescent="0.35">
      <c r="B23" s="1">
        <v>17</v>
      </c>
      <c r="C23" s="1">
        <f t="shared" si="4"/>
        <v>68</v>
      </c>
      <c r="D23" s="1">
        <v>943</v>
      </c>
      <c r="E23" s="1">
        <v>3646</v>
      </c>
      <c r="F23" s="1">
        <f t="shared" si="11"/>
        <v>4589</v>
      </c>
      <c r="G23" s="1">
        <f t="shared" si="12"/>
        <v>0.20549139246023099</v>
      </c>
      <c r="H23" s="1">
        <f t="shared" si="10"/>
        <v>-1.5823511317613761</v>
      </c>
      <c r="J23" s="1">
        <f t="shared" si="3"/>
        <v>0.65347802396577914</v>
      </c>
    </row>
    <row r="24" spans="2:22" x14ac:dyDescent="0.35">
      <c r="B24" s="1">
        <v>18</v>
      </c>
      <c r="C24" s="1">
        <f t="shared" si="4"/>
        <v>72</v>
      </c>
      <c r="D24" s="1">
        <v>955</v>
      </c>
      <c r="E24" s="1">
        <v>3719</v>
      </c>
      <c r="F24" s="1">
        <f t="shared" si="11"/>
        <v>4674</v>
      </c>
      <c r="G24" s="1">
        <f t="shared" si="12"/>
        <v>0.20432178005990587</v>
      </c>
      <c r="H24" s="1">
        <f t="shared" si="10"/>
        <v>-1.588059174618073</v>
      </c>
      <c r="J24" s="1">
        <f t="shared" si="3"/>
        <v>0.64975856890238393</v>
      </c>
    </row>
    <row r="25" spans="2:22" x14ac:dyDescent="0.35">
      <c r="B25" s="1">
        <v>19</v>
      </c>
      <c r="C25" s="1">
        <f t="shared" si="4"/>
        <v>76</v>
      </c>
      <c r="D25" s="1">
        <v>952</v>
      </c>
      <c r="E25" s="1">
        <v>3760</v>
      </c>
      <c r="F25" s="1">
        <f t="shared" si="11"/>
        <v>4712</v>
      </c>
      <c r="G25" s="1">
        <f t="shared" si="12"/>
        <v>0.20203735144312393</v>
      </c>
      <c r="H25" s="1">
        <f t="shared" si="10"/>
        <v>-1.5993026905400574</v>
      </c>
      <c r="J25" s="1">
        <f t="shared" si="3"/>
        <v>0.64249391474576545</v>
      </c>
    </row>
    <row r="26" spans="2:22" x14ac:dyDescent="0.35">
      <c r="B26" s="1">
        <v>20</v>
      </c>
      <c r="C26" s="1">
        <f t="shared" si="4"/>
        <v>80</v>
      </c>
      <c r="D26" s="1">
        <v>949</v>
      </c>
      <c r="E26" s="1">
        <v>3808</v>
      </c>
      <c r="F26" s="1">
        <f t="shared" si="11"/>
        <v>4757</v>
      </c>
      <c r="G26" s="1">
        <f t="shared" si="12"/>
        <v>0.19949548034475509</v>
      </c>
      <c r="H26" s="1">
        <f t="shared" si="10"/>
        <v>-1.6119636978223537</v>
      </c>
      <c r="J26" s="1">
        <f t="shared" si="3"/>
        <v>0.63441057420944957</v>
      </c>
    </row>
    <row r="27" spans="2:22" x14ac:dyDescent="0.35">
      <c r="B27" s="1">
        <v>21</v>
      </c>
      <c r="C27" s="1">
        <f t="shared" si="4"/>
        <v>84</v>
      </c>
      <c r="D27" s="1">
        <v>914</v>
      </c>
      <c r="E27" s="1">
        <v>3666</v>
      </c>
      <c r="F27" s="1">
        <f t="shared" si="11"/>
        <v>4580</v>
      </c>
      <c r="G27" s="1">
        <f t="shared" si="12"/>
        <v>0.19956331877729258</v>
      </c>
      <c r="H27" s="1">
        <f t="shared" si="10"/>
        <v>-1.6116237056540805</v>
      </c>
      <c r="J27" s="1">
        <f t="shared" si="3"/>
        <v>0.63462630550754817</v>
      </c>
    </row>
    <row r="28" spans="2:22" x14ac:dyDescent="0.35">
      <c r="B28" s="1">
        <v>22</v>
      </c>
      <c r="C28" s="1">
        <f>4*B28</f>
        <v>88</v>
      </c>
      <c r="D28" s="1">
        <v>904</v>
      </c>
      <c r="E28" s="1">
        <v>3648</v>
      </c>
      <c r="F28" s="1">
        <f t="shared" si="11"/>
        <v>4552</v>
      </c>
      <c r="G28" s="1">
        <f t="shared" si="12"/>
        <v>0.19859402460456943</v>
      </c>
      <c r="H28" s="1">
        <f t="shared" si="10"/>
        <v>-1.6164926154139903</v>
      </c>
      <c r="J28" s="1">
        <f t="shared" si="3"/>
        <v>0.63154387741628271</v>
      </c>
    </row>
    <row r="29" spans="2:22" x14ac:dyDescent="0.35">
      <c r="B29" s="1">
        <v>23</v>
      </c>
      <c r="C29" s="1">
        <f t="shared" si="4"/>
        <v>92</v>
      </c>
      <c r="D29" s="1">
        <v>949</v>
      </c>
      <c r="E29" s="1">
        <v>3831</v>
      </c>
      <c r="F29" s="1">
        <f t="shared" si="11"/>
        <v>4780</v>
      </c>
      <c r="G29" s="1">
        <f t="shared" si="12"/>
        <v>0.19853556485355647</v>
      </c>
      <c r="H29" s="1">
        <f t="shared" si="10"/>
        <v>-1.616787026875574</v>
      </c>
      <c r="J29" s="1">
        <f t="shared" si="3"/>
        <v>0.63135797102810698</v>
      </c>
    </row>
    <row r="30" spans="2:22" x14ac:dyDescent="0.35">
      <c r="B30" s="1">
        <v>24</v>
      </c>
      <c r="C30" s="1">
        <f t="shared" si="4"/>
        <v>96</v>
      </c>
      <c r="D30" s="1">
        <v>936</v>
      </c>
      <c r="E30" s="1">
        <v>3844</v>
      </c>
      <c r="F30" s="1">
        <f t="shared" si="11"/>
        <v>4780</v>
      </c>
      <c r="G30" s="1">
        <f t="shared" si="12"/>
        <v>0.19581589958158996</v>
      </c>
      <c r="H30" s="1">
        <f t="shared" si="10"/>
        <v>-1.6305803490079096</v>
      </c>
      <c r="J30" s="1">
        <f t="shared" si="3"/>
        <v>0.62270923169895487</v>
      </c>
    </row>
    <row r="31" spans="2:22" x14ac:dyDescent="0.35">
      <c r="B31" s="1">
        <v>25</v>
      </c>
      <c r="C31" s="1">
        <f t="shared" si="4"/>
        <v>100</v>
      </c>
      <c r="D31" s="1">
        <v>936</v>
      </c>
      <c r="E31" s="1">
        <v>3876</v>
      </c>
      <c r="F31" s="1">
        <f t="shared" si="11"/>
        <v>4812</v>
      </c>
      <c r="G31" s="1">
        <f t="shared" si="12"/>
        <v>0.19451371571072318</v>
      </c>
      <c r="H31" s="1">
        <f t="shared" si="10"/>
        <v>-1.6372526006169774</v>
      </c>
      <c r="J31" s="1">
        <f t="shared" si="3"/>
        <v>0.6185681894266426</v>
      </c>
    </row>
    <row r="35" spans="2:8" x14ac:dyDescent="0.35">
      <c r="B35" s="1" t="s">
        <v>1</v>
      </c>
      <c r="C35" s="1" t="s">
        <v>5</v>
      </c>
      <c r="D35" s="1" t="s">
        <v>6</v>
      </c>
      <c r="E35" s="1" t="s">
        <v>7</v>
      </c>
      <c r="F35" s="1" t="s">
        <v>8</v>
      </c>
      <c r="G35" s="1" t="s">
        <v>9</v>
      </c>
      <c r="H35" s="1" t="s">
        <v>10</v>
      </c>
    </row>
    <row r="36" spans="2:8" x14ac:dyDescent="0.35">
      <c r="B36" s="1">
        <v>0</v>
      </c>
      <c r="C36" s="1">
        <f t="shared" ref="C36" si="13">2*B36</f>
        <v>0</v>
      </c>
      <c r="D36" s="1">
        <v>274</v>
      </c>
      <c r="E36" s="1">
        <v>1059</v>
      </c>
      <c r="F36" s="1">
        <f t="shared" ref="F36:F58" si="14">D36+E36</f>
        <v>1333</v>
      </c>
      <c r="G36" s="1">
        <f t="shared" ref="G36:G58" si="15">D36/F36</f>
        <v>0.20555138784696175</v>
      </c>
      <c r="H36" s="1">
        <f t="shared" ref="H36:H58" si="16">LN(G36)</f>
        <v>-1.5820592137906384</v>
      </c>
    </row>
    <row r="37" spans="2:8" x14ac:dyDescent="0.35">
      <c r="B37" s="1">
        <v>1</v>
      </c>
      <c r="C37" s="1">
        <f>6*B37</f>
        <v>6</v>
      </c>
      <c r="D37" s="1">
        <v>266</v>
      </c>
      <c r="E37" s="1">
        <v>1077</v>
      </c>
      <c r="F37" s="1">
        <f t="shared" si="14"/>
        <v>1343</v>
      </c>
      <c r="G37" s="1">
        <f t="shared" si="15"/>
        <v>0.19806403574087864</v>
      </c>
      <c r="H37" s="1">
        <f t="shared" si="16"/>
        <v>-1.6191648877415385</v>
      </c>
    </row>
    <row r="38" spans="2:8" x14ac:dyDescent="0.35">
      <c r="B38" s="1">
        <v>2</v>
      </c>
      <c r="C38" s="1">
        <f t="shared" ref="C38:C58" si="17">6*B38</f>
        <v>12</v>
      </c>
      <c r="D38" s="1">
        <v>258</v>
      </c>
      <c r="E38" s="1">
        <v>1094</v>
      </c>
      <c r="F38" s="1">
        <f t="shared" si="14"/>
        <v>1352</v>
      </c>
      <c r="G38" s="1">
        <f t="shared" si="15"/>
        <v>0.19082840236686391</v>
      </c>
      <c r="H38" s="1">
        <f t="shared" si="16"/>
        <v>-1.6563806716812919</v>
      </c>
    </row>
    <row r="39" spans="2:8" x14ac:dyDescent="0.35">
      <c r="B39" s="1">
        <v>3</v>
      </c>
      <c r="C39" s="1">
        <f t="shared" si="17"/>
        <v>18</v>
      </c>
      <c r="D39" s="1">
        <v>256</v>
      </c>
      <c r="E39" s="1">
        <v>1109</v>
      </c>
      <c r="F39" s="1">
        <f t="shared" si="14"/>
        <v>1365</v>
      </c>
      <c r="G39" s="1">
        <f t="shared" si="15"/>
        <v>0.18754578754578755</v>
      </c>
      <c r="H39" s="1">
        <f t="shared" si="16"/>
        <v>-1.6737322631394975</v>
      </c>
    </row>
    <row r="40" spans="2:8" x14ac:dyDescent="0.35">
      <c r="B40" s="1">
        <v>4</v>
      </c>
      <c r="C40" s="1">
        <f t="shared" si="17"/>
        <v>24</v>
      </c>
      <c r="D40" s="1">
        <v>249</v>
      </c>
      <c r="E40" s="1">
        <v>1116</v>
      </c>
      <c r="F40" s="1">
        <f t="shared" si="14"/>
        <v>1365</v>
      </c>
      <c r="G40" s="1">
        <f t="shared" si="15"/>
        <v>0.18241758241758241</v>
      </c>
      <c r="H40" s="1">
        <f t="shared" si="16"/>
        <v>-1.7014568111543527</v>
      </c>
    </row>
    <row r="41" spans="2:8" x14ac:dyDescent="0.35">
      <c r="B41" s="1">
        <v>5</v>
      </c>
      <c r="C41" s="1">
        <f t="shared" si="17"/>
        <v>30</v>
      </c>
      <c r="D41" s="1">
        <v>241</v>
      </c>
      <c r="E41" s="1">
        <v>1122</v>
      </c>
      <c r="F41" s="1">
        <f t="shared" si="14"/>
        <v>1363</v>
      </c>
      <c r="G41" s="1">
        <f t="shared" si="15"/>
        <v>0.1768158473954512</v>
      </c>
      <c r="H41" s="1">
        <f t="shared" si="16"/>
        <v>-1.7326464982058778</v>
      </c>
    </row>
    <row r="42" spans="2:8" x14ac:dyDescent="0.35">
      <c r="B42" s="1">
        <v>6</v>
      </c>
      <c r="C42" s="1">
        <f t="shared" si="17"/>
        <v>36</v>
      </c>
      <c r="D42" s="1">
        <v>235</v>
      </c>
      <c r="E42" s="1">
        <v>1134</v>
      </c>
      <c r="F42" s="1">
        <f t="shared" si="14"/>
        <v>1369</v>
      </c>
      <c r="G42" s="1">
        <f t="shared" si="15"/>
        <v>0.17165814463111762</v>
      </c>
      <c r="H42" s="1">
        <f t="shared" si="16"/>
        <v>-1.7622503111442898</v>
      </c>
    </row>
    <row r="43" spans="2:8" x14ac:dyDescent="0.35">
      <c r="B43" s="1">
        <v>7</v>
      </c>
      <c r="C43" s="1">
        <f t="shared" si="17"/>
        <v>42</v>
      </c>
      <c r="D43" s="1">
        <v>230</v>
      </c>
      <c r="E43" s="1">
        <v>1148</v>
      </c>
      <c r="F43" s="1">
        <f t="shared" si="14"/>
        <v>1378</v>
      </c>
      <c r="G43" s="1">
        <f t="shared" si="15"/>
        <v>0.16690856313497823</v>
      </c>
      <c r="H43" s="1">
        <f t="shared" si="16"/>
        <v>-1.7903091426504085</v>
      </c>
    </row>
    <row r="44" spans="2:8" x14ac:dyDescent="0.35">
      <c r="B44" s="1">
        <v>8</v>
      </c>
      <c r="C44" s="1">
        <f t="shared" si="17"/>
        <v>48</v>
      </c>
      <c r="D44" s="1">
        <v>223</v>
      </c>
      <c r="E44" s="1">
        <v>1152</v>
      </c>
      <c r="F44" s="1">
        <f t="shared" si="14"/>
        <v>1375</v>
      </c>
      <c r="G44" s="1">
        <f t="shared" si="15"/>
        <v>0.16218181818181818</v>
      </c>
      <c r="H44" s="1">
        <f t="shared" si="16"/>
        <v>-1.8190372386405529</v>
      </c>
    </row>
    <row r="45" spans="2:8" x14ac:dyDescent="0.35">
      <c r="B45" s="1">
        <v>9</v>
      </c>
      <c r="C45" s="1">
        <f t="shared" si="17"/>
        <v>54</v>
      </c>
      <c r="D45" s="1">
        <v>214</v>
      </c>
      <c r="E45" s="1">
        <v>1159</v>
      </c>
      <c r="F45" s="1">
        <f t="shared" si="14"/>
        <v>1373</v>
      </c>
      <c r="G45" s="1">
        <f t="shared" si="15"/>
        <v>0.15586307356154405</v>
      </c>
      <c r="H45" s="1">
        <f t="shared" si="16"/>
        <v>-1.8587773907461196</v>
      </c>
    </row>
    <row r="46" spans="2:8" x14ac:dyDescent="0.35">
      <c r="B46" s="1">
        <v>10</v>
      </c>
      <c r="C46" s="1">
        <f t="shared" si="17"/>
        <v>60</v>
      </c>
      <c r="D46" s="1">
        <v>211</v>
      </c>
      <c r="E46" s="1">
        <v>1165</v>
      </c>
      <c r="F46" s="1">
        <f t="shared" si="14"/>
        <v>1376</v>
      </c>
      <c r="G46" s="1">
        <f t="shared" si="15"/>
        <v>0.15334302325581395</v>
      </c>
      <c r="H46" s="1">
        <f t="shared" si="16"/>
        <v>-1.8750778850172225</v>
      </c>
    </row>
    <row r="47" spans="2:8" x14ac:dyDescent="0.35">
      <c r="B47" s="1">
        <v>11</v>
      </c>
      <c r="C47" s="1">
        <f t="shared" si="17"/>
        <v>66</v>
      </c>
      <c r="D47" s="1">
        <v>207</v>
      </c>
      <c r="E47" s="1">
        <v>1182</v>
      </c>
      <c r="F47" s="1">
        <f t="shared" si="14"/>
        <v>1389</v>
      </c>
      <c r="G47" s="1">
        <f t="shared" si="15"/>
        <v>0.14902807775377969</v>
      </c>
      <c r="H47" s="1">
        <f t="shared" si="16"/>
        <v>-1.9036205494889749</v>
      </c>
    </row>
    <row r="48" spans="2:8" x14ac:dyDescent="0.35">
      <c r="B48" s="1">
        <v>12</v>
      </c>
      <c r="C48" s="1">
        <f t="shared" si="17"/>
        <v>72</v>
      </c>
      <c r="D48" s="1">
        <v>202</v>
      </c>
      <c r="E48" s="1">
        <v>1190</v>
      </c>
      <c r="F48" s="1">
        <f t="shared" si="14"/>
        <v>1392</v>
      </c>
      <c r="G48" s="1">
        <f t="shared" si="15"/>
        <v>0.14511494252873564</v>
      </c>
      <c r="H48" s="1">
        <f t="shared" si="16"/>
        <v>-1.9302291434931602</v>
      </c>
    </row>
    <row r="49" spans="2:10" x14ac:dyDescent="0.35">
      <c r="B49" s="1">
        <v>13</v>
      </c>
      <c r="C49" s="1">
        <f t="shared" si="17"/>
        <v>78</v>
      </c>
      <c r="D49" s="1">
        <v>196</v>
      </c>
      <c r="E49" s="1">
        <v>1194</v>
      </c>
      <c r="F49" s="1">
        <f t="shared" si="14"/>
        <v>1390</v>
      </c>
      <c r="G49" s="1">
        <f t="shared" si="15"/>
        <v>0.14100719424460431</v>
      </c>
      <c r="H49" s="1">
        <f t="shared" si="16"/>
        <v>-1.9589443668942204</v>
      </c>
    </row>
    <row r="50" spans="2:10" x14ac:dyDescent="0.35">
      <c r="B50" s="1">
        <v>14</v>
      </c>
      <c r="C50" s="1">
        <f t="shared" si="17"/>
        <v>84</v>
      </c>
      <c r="D50" s="1">
        <v>189</v>
      </c>
      <c r="E50" s="1">
        <v>1200</v>
      </c>
      <c r="F50" s="1">
        <f t="shared" si="14"/>
        <v>1389</v>
      </c>
      <c r="G50" s="1">
        <f t="shared" si="15"/>
        <v>0.13606911447084233</v>
      </c>
      <c r="H50" s="1">
        <f t="shared" si="16"/>
        <v>-1.9945923276947015</v>
      </c>
    </row>
    <row r="51" spans="2:10" x14ac:dyDescent="0.35">
      <c r="B51" s="1">
        <v>15</v>
      </c>
      <c r="C51" s="1">
        <f t="shared" si="17"/>
        <v>90</v>
      </c>
      <c r="D51" s="1">
        <v>186</v>
      </c>
      <c r="E51" s="1">
        <v>1214</v>
      </c>
      <c r="F51" s="1">
        <f t="shared" si="14"/>
        <v>1400</v>
      </c>
      <c r="G51" s="1">
        <f t="shared" si="15"/>
        <v>0.13285714285714287</v>
      </c>
      <c r="H51" s="1">
        <f t="shared" si="16"/>
        <v>-2.0184808418901485</v>
      </c>
    </row>
    <row r="52" spans="2:10" x14ac:dyDescent="0.35">
      <c r="B52" s="1">
        <v>16</v>
      </c>
      <c r="C52" s="1">
        <f t="shared" si="17"/>
        <v>96</v>
      </c>
      <c r="D52" s="1">
        <v>180</v>
      </c>
      <c r="E52" s="1">
        <v>1208</v>
      </c>
      <c r="F52" s="1">
        <f t="shared" si="14"/>
        <v>1388</v>
      </c>
      <c r="G52" s="1">
        <f t="shared" si="15"/>
        <v>0.12968299711815562</v>
      </c>
      <c r="H52" s="1">
        <f t="shared" si="16"/>
        <v>-2.0426622901765397</v>
      </c>
    </row>
    <row r="53" spans="2:10" x14ac:dyDescent="0.35">
      <c r="B53" s="1">
        <v>17</v>
      </c>
      <c r="C53" s="1">
        <f t="shared" si="17"/>
        <v>102</v>
      </c>
      <c r="D53" s="1">
        <v>173</v>
      </c>
      <c r="E53" s="1">
        <v>1214</v>
      </c>
      <c r="F53" s="1">
        <f t="shared" si="14"/>
        <v>1387</v>
      </c>
      <c r="G53" s="1">
        <f t="shared" si="15"/>
        <v>0.1247296322999279</v>
      </c>
      <c r="H53" s="1">
        <f t="shared" si="16"/>
        <v>-2.0816068258170528</v>
      </c>
    </row>
    <row r="54" spans="2:10" x14ac:dyDescent="0.35">
      <c r="B54" s="1">
        <v>18</v>
      </c>
      <c r="C54" s="1">
        <f t="shared" si="17"/>
        <v>108</v>
      </c>
      <c r="D54" s="1">
        <v>171</v>
      </c>
      <c r="E54" s="1">
        <v>1227</v>
      </c>
      <c r="F54" s="1">
        <f t="shared" si="14"/>
        <v>1398</v>
      </c>
      <c r="G54" s="1">
        <f t="shared" si="15"/>
        <v>0.12231759656652361</v>
      </c>
      <c r="H54" s="1">
        <f t="shared" si="16"/>
        <v>-2.1011343662910957</v>
      </c>
    </row>
    <row r="55" spans="2:10" x14ac:dyDescent="0.35">
      <c r="B55" s="1">
        <v>19</v>
      </c>
      <c r="C55" s="1">
        <f t="shared" si="17"/>
        <v>114</v>
      </c>
      <c r="D55" s="1">
        <v>163</v>
      </c>
      <c r="E55" s="1">
        <v>1221</v>
      </c>
      <c r="F55" s="1">
        <f t="shared" si="14"/>
        <v>1384</v>
      </c>
      <c r="G55" s="1">
        <f t="shared" si="15"/>
        <v>0.11777456647398844</v>
      </c>
      <c r="H55" s="1">
        <f t="shared" si="16"/>
        <v>-2.1389829353708527</v>
      </c>
    </row>
    <row r="56" spans="2:10" x14ac:dyDescent="0.35">
      <c r="B56" s="1">
        <v>20</v>
      </c>
      <c r="C56" s="1">
        <f t="shared" si="17"/>
        <v>120</v>
      </c>
      <c r="D56" s="1">
        <v>163</v>
      </c>
      <c r="E56" s="1">
        <v>1244</v>
      </c>
      <c r="F56" s="1">
        <f t="shared" si="14"/>
        <v>1407</v>
      </c>
      <c r="G56" s="1">
        <f t="shared" si="15"/>
        <v>0.11584932480454868</v>
      </c>
      <c r="H56" s="1">
        <f t="shared" si="16"/>
        <v>-2.1554648563076269</v>
      </c>
    </row>
    <row r="57" spans="2:10" x14ac:dyDescent="0.35">
      <c r="B57" s="1">
        <v>21</v>
      </c>
      <c r="C57" s="1">
        <f t="shared" si="17"/>
        <v>126</v>
      </c>
      <c r="D57" s="1">
        <v>157</v>
      </c>
      <c r="E57" s="1">
        <v>1240</v>
      </c>
      <c r="F57" s="1">
        <f t="shared" si="14"/>
        <v>1397</v>
      </c>
      <c r="G57" s="1">
        <f t="shared" si="15"/>
        <v>0.11238367931281316</v>
      </c>
      <c r="H57" s="1">
        <f t="shared" si="16"/>
        <v>-2.1858365539086537</v>
      </c>
    </row>
    <row r="58" spans="2:10" x14ac:dyDescent="0.35">
      <c r="B58" s="1">
        <v>22</v>
      </c>
      <c r="C58" s="1">
        <f t="shared" si="17"/>
        <v>132</v>
      </c>
      <c r="D58" s="1">
        <v>151</v>
      </c>
      <c r="E58" s="1">
        <v>1246</v>
      </c>
      <c r="F58" s="1">
        <f t="shared" si="14"/>
        <v>1397</v>
      </c>
      <c r="G58" s="1">
        <f t="shared" si="15"/>
        <v>0.10808876163206872</v>
      </c>
      <c r="H58" s="1">
        <f t="shared" si="16"/>
        <v>-2.2248025224420376</v>
      </c>
    </row>
    <row r="64" spans="2:10" x14ac:dyDescent="0.35">
      <c r="B64" s="1" t="s">
        <v>2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J64" s="1" t="s">
        <v>11</v>
      </c>
    </row>
    <row r="65" spans="2:10" x14ac:dyDescent="0.35">
      <c r="B65" s="1">
        <v>0</v>
      </c>
      <c r="C65" s="1">
        <f>0.5*B65</f>
        <v>0</v>
      </c>
      <c r="D65" s="1">
        <v>816</v>
      </c>
      <c r="E65" s="1">
        <v>3174</v>
      </c>
      <c r="F65" s="1">
        <f>D65+E65</f>
        <v>3990</v>
      </c>
      <c r="G65" s="1">
        <f>D65/F65</f>
        <v>0.20451127819548873</v>
      </c>
      <c r="H65" s="1">
        <f t="shared" ref="H65:H68" si="18">LN(G65)</f>
        <v>-1.5871321549198021</v>
      </c>
      <c r="J65" s="1">
        <f>G65/0.20451</f>
        <v>1.0000062500390627</v>
      </c>
    </row>
    <row r="66" spans="2:10" x14ac:dyDescent="0.35">
      <c r="B66" s="1">
        <v>1</v>
      </c>
      <c r="C66" s="1">
        <f t="shared" ref="C66:C86" si="19">0.5*B66</f>
        <v>0.5</v>
      </c>
      <c r="D66" s="1">
        <v>762</v>
      </c>
      <c r="E66" s="1">
        <v>3191</v>
      </c>
      <c r="F66" s="1">
        <f t="shared" ref="F66:F86" si="20">D66+E66</f>
        <v>3953</v>
      </c>
      <c r="G66" s="1">
        <f t="shared" ref="G66:G86" si="21">D66/F66</f>
        <v>0.19276498861624083</v>
      </c>
      <c r="H66" s="1">
        <f t="shared" si="18"/>
        <v>-1.6462835076100393</v>
      </c>
      <c r="J66" s="1">
        <f t="shared" ref="J66:J86" si="22">G66/0.20451</f>
        <v>0.94256998981096685</v>
      </c>
    </row>
    <row r="67" spans="2:10" x14ac:dyDescent="0.35">
      <c r="B67" s="1">
        <v>2</v>
      </c>
      <c r="C67" s="1">
        <f t="shared" si="19"/>
        <v>1</v>
      </c>
      <c r="D67" s="1">
        <v>723</v>
      </c>
      <c r="E67" s="1">
        <v>3187</v>
      </c>
      <c r="F67" s="1">
        <f t="shared" si="20"/>
        <v>3910</v>
      </c>
      <c r="G67" s="1">
        <f t="shared" si="21"/>
        <v>0.18491048593350384</v>
      </c>
      <c r="H67" s="1">
        <f t="shared" si="18"/>
        <v>-1.6878834308206467</v>
      </c>
      <c r="J67" s="1">
        <f t="shared" si="22"/>
        <v>0.90416354179993075</v>
      </c>
    </row>
    <row r="68" spans="2:10" x14ac:dyDescent="0.35">
      <c r="B68" s="1">
        <v>3</v>
      </c>
      <c r="C68" s="1">
        <f t="shared" si="19"/>
        <v>1.5</v>
      </c>
      <c r="D68" s="1">
        <v>697</v>
      </c>
      <c r="E68" s="1">
        <v>3190</v>
      </c>
      <c r="F68" s="1">
        <f t="shared" si="20"/>
        <v>3887</v>
      </c>
      <c r="G68" s="1">
        <f t="shared" si="21"/>
        <v>0.17931566760998199</v>
      </c>
      <c r="H68" s="1">
        <f t="shared" si="18"/>
        <v>-1.7186075200916993</v>
      </c>
      <c r="J68" s="1">
        <f t="shared" si="22"/>
        <v>0.87680635475029089</v>
      </c>
    </row>
    <row r="69" spans="2:10" x14ac:dyDescent="0.35">
      <c r="B69" s="1">
        <v>4</v>
      </c>
      <c r="C69" s="1">
        <f t="shared" si="19"/>
        <v>2</v>
      </c>
      <c r="D69" s="1">
        <v>700</v>
      </c>
      <c r="E69" s="1">
        <v>3227</v>
      </c>
      <c r="F69" s="1">
        <f t="shared" si="20"/>
        <v>3927</v>
      </c>
      <c r="G69" s="1">
        <f t="shared" si="21"/>
        <v>0.17825311942959002</v>
      </c>
      <c r="H69" s="1">
        <f t="shared" ref="H69:H86" si="23">LN(G69)</f>
        <v>-1.724550719534605</v>
      </c>
      <c r="J69" s="1">
        <f t="shared" si="22"/>
        <v>0.87161077418996635</v>
      </c>
    </row>
    <row r="70" spans="2:10" x14ac:dyDescent="0.35">
      <c r="B70" s="1">
        <v>5</v>
      </c>
      <c r="C70" s="1">
        <f t="shared" si="19"/>
        <v>2.5</v>
      </c>
      <c r="D70" s="1">
        <v>690</v>
      </c>
      <c r="E70" s="1">
        <v>3233</v>
      </c>
      <c r="F70" s="1">
        <f t="shared" si="20"/>
        <v>3923</v>
      </c>
      <c r="G70" s="1">
        <f t="shared" si="21"/>
        <v>0.17588580168238593</v>
      </c>
      <c r="H70" s="1">
        <f t="shared" si="23"/>
        <v>-1.7379203486182475</v>
      </c>
      <c r="J70" s="1">
        <f t="shared" si="22"/>
        <v>0.86003521432881491</v>
      </c>
    </row>
    <row r="71" spans="2:10" x14ac:dyDescent="0.35">
      <c r="B71" s="1">
        <v>6</v>
      </c>
      <c r="C71" s="1">
        <f t="shared" si="19"/>
        <v>3</v>
      </c>
      <c r="D71" s="1">
        <v>687</v>
      </c>
      <c r="E71" s="1">
        <v>3262</v>
      </c>
      <c r="F71" s="1">
        <f t="shared" si="20"/>
        <v>3949</v>
      </c>
      <c r="G71" s="1">
        <f t="shared" si="21"/>
        <v>0.1739680931881489</v>
      </c>
      <c r="H71" s="1">
        <f t="shared" si="23"/>
        <v>-1.7488833690643</v>
      </c>
      <c r="J71" s="1">
        <f t="shared" si="22"/>
        <v>0.85065812521709894</v>
      </c>
    </row>
    <row r="72" spans="2:10" x14ac:dyDescent="0.35">
      <c r="B72" s="1">
        <v>7</v>
      </c>
      <c r="C72" s="1">
        <f t="shared" si="19"/>
        <v>3.5</v>
      </c>
      <c r="D72" s="1">
        <v>670</v>
      </c>
      <c r="E72" s="1">
        <v>3240</v>
      </c>
      <c r="F72" s="1">
        <f t="shared" si="20"/>
        <v>3910</v>
      </c>
      <c r="G72" s="1">
        <f t="shared" si="21"/>
        <v>0.17135549872122763</v>
      </c>
      <c r="H72" s="1">
        <f t="shared" si="23"/>
        <v>-1.7640149405943997</v>
      </c>
      <c r="J72" s="1">
        <f t="shared" si="22"/>
        <v>0.83788322684087635</v>
      </c>
    </row>
    <row r="73" spans="2:10" x14ac:dyDescent="0.35">
      <c r="B73" s="1">
        <v>8</v>
      </c>
      <c r="C73" s="1">
        <f t="shared" si="19"/>
        <v>4</v>
      </c>
      <c r="D73" s="1">
        <v>667</v>
      </c>
      <c r="E73" s="1">
        <v>3254</v>
      </c>
      <c r="F73" s="1">
        <f t="shared" si="20"/>
        <v>3921</v>
      </c>
      <c r="G73" s="1">
        <f t="shared" si="21"/>
        <v>0.17010966590155571</v>
      </c>
      <c r="H73" s="1">
        <f t="shared" si="23"/>
        <v>-1.7713119563767079</v>
      </c>
      <c r="J73" s="1">
        <f t="shared" si="22"/>
        <v>0.83179143270038491</v>
      </c>
    </row>
    <row r="74" spans="2:10" x14ac:dyDescent="0.35">
      <c r="B74" s="1">
        <v>9</v>
      </c>
      <c r="C74" s="1">
        <f t="shared" si="19"/>
        <v>4.5</v>
      </c>
      <c r="D74" s="1">
        <v>675</v>
      </c>
      <c r="E74" s="1">
        <v>3281</v>
      </c>
      <c r="F74" s="1">
        <f t="shared" si="20"/>
        <v>3956</v>
      </c>
      <c r="G74" s="1">
        <f t="shared" si="21"/>
        <v>0.17062689585439839</v>
      </c>
      <c r="H74" s="1">
        <f t="shared" si="23"/>
        <v>-1.7682760018700729</v>
      </c>
      <c r="J74" s="1">
        <f t="shared" si="22"/>
        <v>0.83432055085031731</v>
      </c>
    </row>
    <row r="75" spans="2:10" x14ac:dyDescent="0.35">
      <c r="B75" s="1">
        <v>10</v>
      </c>
      <c r="C75" s="1">
        <f t="shared" si="19"/>
        <v>5</v>
      </c>
      <c r="D75" s="1">
        <v>659</v>
      </c>
      <c r="E75" s="1">
        <v>3273</v>
      </c>
      <c r="F75" s="1">
        <f t="shared" si="20"/>
        <v>3932</v>
      </c>
      <c r="G75" s="1">
        <f t="shared" si="21"/>
        <v>0.16759918616480163</v>
      </c>
      <c r="H75" s="1">
        <f t="shared" si="23"/>
        <v>-1.7861799467645501</v>
      </c>
      <c r="J75" s="1">
        <f t="shared" si="22"/>
        <v>0.81951584844164893</v>
      </c>
    </row>
    <row r="76" spans="2:10" x14ac:dyDescent="0.35">
      <c r="B76" s="1">
        <v>11</v>
      </c>
      <c r="C76" s="1">
        <f t="shared" si="19"/>
        <v>5.5</v>
      </c>
      <c r="D76" s="1">
        <v>634</v>
      </c>
      <c r="E76" s="1">
        <v>3195</v>
      </c>
      <c r="F76" s="1">
        <f t="shared" si="20"/>
        <v>3829</v>
      </c>
      <c r="G76" s="1">
        <f t="shared" si="21"/>
        <v>0.16557848002089318</v>
      </c>
      <c r="H76" s="1">
        <f t="shared" si="23"/>
        <v>-1.7983099970400687</v>
      </c>
      <c r="J76" s="1">
        <f t="shared" si="22"/>
        <v>0.80963512796877013</v>
      </c>
    </row>
    <row r="77" spans="2:10" x14ac:dyDescent="0.35">
      <c r="B77" s="1">
        <v>12</v>
      </c>
      <c r="C77" s="1">
        <f t="shared" si="19"/>
        <v>6</v>
      </c>
      <c r="D77" s="1">
        <v>657</v>
      </c>
      <c r="E77" s="1">
        <v>3288</v>
      </c>
      <c r="F77" s="1">
        <f t="shared" si="20"/>
        <v>3945</v>
      </c>
      <c r="G77" s="1">
        <f t="shared" si="21"/>
        <v>0.16653992395437262</v>
      </c>
      <c r="H77" s="1">
        <f t="shared" si="23"/>
        <v>-1.7925202147953641</v>
      </c>
      <c r="J77" s="1">
        <f t="shared" si="22"/>
        <v>0.81433633540840356</v>
      </c>
    </row>
    <row r="78" spans="2:10" x14ac:dyDescent="0.35">
      <c r="B78" s="1">
        <v>13</v>
      </c>
      <c r="C78" s="1">
        <f t="shared" si="19"/>
        <v>6.5</v>
      </c>
      <c r="D78" s="1">
        <v>675</v>
      </c>
      <c r="E78" s="1">
        <v>3388</v>
      </c>
      <c r="F78" s="1">
        <f t="shared" si="20"/>
        <v>4063</v>
      </c>
      <c r="G78" s="1">
        <f t="shared" si="21"/>
        <v>0.16613339896628107</v>
      </c>
      <c r="H78" s="1">
        <f t="shared" si="23"/>
        <v>-1.7949642051151968</v>
      </c>
      <c r="J78" s="1">
        <f t="shared" si="22"/>
        <v>0.8123485353590586</v>
      </c>
    </row>
    <row r="79" spans="2:10" x14ac:dyDescent="0.35">
      <c r="B79" s="1">
        <v>14</v>
      </c>
      <c r="C79" s="1">
        <f t="shared" si="19"/>
        <v>7</v>
      </c>
      <c r="D79" s="1">
        <v>634</v>
      </c>
      <c r="E79" s="1">
        <v>3299</v>
      </c>
      <c r="F79" s="1">
        <f t="shared" si="20"/>
        <v>3933</v>
      </c>
      <c r="G79" s="1">
        <f t="shared" si="21"/>
        <v>0.16120010170353419</v>
      </c>
      <c r="H79" s="1">
        <f t="shared" si="23"/>
        <v>-1.8251088179945836</v>
      </c>
      <c r="J79" s="1">
        <f t="shared" si="22"/>
        <v>0.78822601194823816</v>
      </c>
    </row>
    <row r="80" spans="2:10" x14ac:dyDescent="0.35">
      <c r="B80" s="1">
        <v>15</v>
      </c>
      <c r="C80" s="1">
        <f t="shared" si="19"/>
        <v>7.5</v>
      </c>
      <c r="D80" s="1">
        <v>635</v>
      </c>
      <c r="E80" s="1">
        <v>3266</v>
      </c>
      <c r="F80" s="1">
        <f t="shared" si="20"/>
        <v>3901</v>
      </c>
      <c r="G80" s="1">
        <f t="shared" si="21"/>
        <v>0.16277877467316074</v>
      </c>
      <c r="H80" s="1">
        <f t="shared" si="23"/>
        <v>-1.8153632106139648</v>
      </c>
      <c r="J80" s="1">
        <f t="shared" si="22"/>
        <v>0.79594530669972485</v>
      </c>
    </row>
    <row r="81" spans="2:10" x14ac:dyDescent="0.35">
      <c r="B81" s="1">
        <v>16</v>
      </c>
      <c r="C81" s="1">
        <f t="shared" si="19"/>
        <v>8</v>
      </c>
      <c r="D81" s="1">
        <v>630</v>
      </c>
      <c r="E81" s="1">
        <v>3246</v>
      </c>
      <c r="F81" s="1">
        <f t="shared" si="20"/>
        <v>3876</v>
      </c>
      <c r="G81" s="1">
        <f t="shared" si="21"/>
        <v>0.16253869969040247</v>
      </c>
      <c r="H81" s="1">
        <f t="shared" si="23"/>
        <v>-1.8168391536250785</v>
      </c>
      <c r="J81" s="1">
        <f t="shared" si="22"/>
        <v>0.79477140330742979</v>
      </c>
    </row>
    <row r="82" spans="2:10" x14ac:dyDescent="0.35">
      <c r="B82" s="1">
        <v>17</v>
      </c>
      <c r="C82" s="1">
        <f t="shared" si="19"/>
        <v>8.5</v>
      </c>
      <c r="D82" s="1">
        <v>632</v>
      </c>
      <c r="E82" s="1">
        <v>3272</v>
      </c>
      <c r="F82" s="1">
        <f t="shared" si="20"/>
        <v>3904</v>
      </c>
      <c r="G82" s="1">
        <f t="shared" si="21"/>
        <v>0.16188524590163936</v>
      </c>
      <c r="H82" s="1">
        <f t="shared" si="23"/>
        <v>-1.8208675533861256</v>
      </c>
      <c r="J82" s="1">
        <f t="shared" si="22"/>
        <v>0.79157618650256401</v>
      </c>
    </row>
    <row r="83" spans="2:10" x14ac:dyDescent="0.35">
      <c r="B83" s="1">
        <v>18</v>
      </c>
      <c r="C83" s="1">
        <f t="shared" si="19"/>
        <v>9</v>
      </c>
      <c r="D83" s="1">
        <v>628</v>
      </c>
      <c r="E83" s="1">
        <v>3279</v>
      </c>
      <c r="F83" s="1">
        <f t="shared" si="20"/>
        <v>3907</v>
      </c>
      <c r="G83" s="1">
        <f t="shared" si="21"/>
        <v>0.16073713846941387</v>
      </c>
      <c r="H83" s="1">
        <f t="shared" si="23"/>
        <v>-1.8279849285868719</v>
      </c>
      <c r="J83" s="1">
        <f t="shared" si="22"/>
        <v>0.78596224375049573</v>
      </c>
    </row>
    <row r="84" spans="2:10" x14ac:dyDescent="0.35">
      <c r="B84" s="1">
        <v>20</v>
      </c>
      <c r="C84" s="1">
        <f t="shared" si="19"/>
        <v>10</v>
      </c>
      <c r="D84" s="1">
        <v>621</v>
      </c>
      <c r="E84" s="1">
        <v>3268</v>
      </c>
      <c r="F84" s="1">
        <f t="shared" si="20"/>
        <v>3889</v>
      </c>
      <c r="G84" s="1">
        <f t="shared" si="21"/>
        <v>0.15968115196708665</v>
      </c>
      <c r="H84" s="1">
        <f t="shared" si="23"/>
        <v>-1.8345762522222686</v>
      </c>
      <c r="J84" s="1">
        <f t="shared" si="22"/>
        <v>0.78079874806653293</v>
      </c>
    </row>
    <row r="85" spans="2:10" x14ac:dyDescent="0.35">
      <c r="B85" s="1">
        <v>22</v>
      </c>
      <c r="C85" s="1">
        <f t="shared" si="19"/>
        <v>11</v>
      </c>
      <c r="D85" s="1">
        <v>620</v>
      </c>
      <c r="E85" s="1">
        <v>3278</v>
      </c>
      <c r="F85" s="1">
        <f t="shared" si="20"/>
        <v>3898</v>
      </c>
      <c r="G85" s="1">
        <f t="shared" si="21"/>
        <v>0.1590559261159569</v>
      </c>
      <c r="H85" s="1">
        <f t="shared" si="23"/>
        <v>-1.8384994020283689</v>
      </c>
      <c r="J85" s="1">
        <f t="shared" si="22"/>
        <v>0.77774155843702952</v>
      </c>
    </row>
    <row r="86" spans="2:10" x14ac:dyDescent="0.35">
      <c r="B86" s="1">
        <v>24</v>
      </c>
      <c r="C86" s="1">
        <f t="shared" si="19"/>
        <v>12</v>
      </c>
      <c r="D86" s="1">
        <v>616</v>
      </c>
      <c r="E86" s="1">
        <v>3279</v>
      </c>
      <c r="F86" s="1">
        <f t="shared" si="20"/>
        <v>3895</v>
      </c>
      <c r="G86" s="1">
        <f t="shared" si="21"/>
        <v>0.15815147625160461</v>
      </c>
      <c r="H86" s="1">
        <f t="shared" si="23"/>
        <v>-1.8442019947713288</v>
      </c>
      <c r="J86" s="1">
        <f t="shared" si="22"/>
        <v>0.77331903697425364</v>
      </c>
    </row>
    <row r="90" spans="2:10" x14ac:dyDescent="0.35">
      <c r="C90" s="1" t="s">
        <v>3</v>
      </c>
    </row>
    <row r="91" spans="2:10" x14ac:dyDescent="0.35">
      <c r="D91" s="1" t="s">
        <v>5</v>
      </c>
      <c r="E91" s="1" t="s">
        <v>6</v>
      </c>
      <c r="F91" s="1" t="s">
        <v>7</v>
      </c>
      <c r="G91" s="1" t="s">
        <v>8</v>
      </c>
      <c r="H91" s="1" t="s">
        <v>9</v>
      </c>
      <c r="I91" s="1" t="s">
        <v>10</v>
      </c>
    </row>
    <row r="92" spans="2:10" x14ac:dyDescent="0.35">
      <c r="C92" s="1">
        <v>0</v>
      </c>
      <c r="D92" s="1">
        <f>C92/6</f>
        <v>0</v>
      </c>
      <c r="E92" s="1">
        <v>858</v>
      </c>
      <c r="F92" s="1">
        <v>11600</v>
      </c>
      <c r="G92" s="1">
        <f t="shared" ref="G92:G98" si="24">E92+F92</f>
        <v>12458</v>
      </c>
      <c r="H92" s="1">
        <f t="shared" ref="H92:H98" si="25">E92/G92</f>
        <v>6.8871407930646972E-2</v>
      </c>
      <c r="I92" s="1">
        <f t="shared" ref="I92:I98" si="26">LN(H92)</f>
        <v>-2.6755141663261286</v>
      </c>
    </row>
    <row r="93" spans="2:10" x14ac:dyDescent="0.35">
      <c r="C93" s="1">
        <v>2</v>
      </c>
      <c r="D93" s="1">
        <f>C93/2</f>
        <v>1</v>
      </c>
      <c r="E93" s="1">
        <v>822</v>
      </c>
      <c r="F93" s="1">
        <v>11643</v>
      </c>
      <c r="G93" s="1">
        <f t="shared" si="24"/>
        <v>12465</v>
      </c>
      <c r="H93" s="1">
        <f t="shared" si="25"/>
        <v>6.594464500601685E-2</v>
      </c>
      <c r="I93" s="1">
        <f t="shared" si="26"/>
        <v>-2.7189396009014781</v>
      </c>
    </row>
    <row r="94" spans="2:10" x14ac:dyDescent="0.35">
      <c r="C94" s="1">
        <v>4</v>
      </c>
      <c r="D94" s="1">
        <f t="shared" ref="D94:D98" si="27">C94/2</f>
        <v>2</v>
      </c>
      <c r="E94" s="1">
        <v>799</v>
      </c>
      <c r="F94" s="1">
        <v>11463</v>
      </c>
      <c r="G94" s="1">
        <f t="shared" si="24"/>
        <v>12262</v>
      </c>
      <c r="H94" s="1">
        <f t="shared" si="25"/>
        <v>6.5160658946338282E-2</v>
      </c>
      <c r="I94" s="1">
        <f t="shared" si="26"/>
        <v>-2.7308993825563586</v>
      </c>
    </row>
    <row r="95" spans="2:10" x14ac:dyDescent="0.35">
      <c r="C95" s="1">
        <v>6</v>
      </c>
      <c r="D95" s="1">
        <f t="shared" si="27"/>
        <v>3</v>
      </c>
      <c r="E95" s="1">
        <v>798</v>
      </c>
      <c r="F95" s="1">
        <v>11555</v>
      </c>
      <c r="G95" s="1">
        <f t="shared" si="24"/>
        <v>12353</v>
      </c>
      <c r="H95" s="1">
        <f t="shared" si="25"/>
        <v>6.4599692382417223E-2</v>
      </c>
      <c r="I95" s="1">
        <f t="shared" si="26"/>
        <v>-2.7395456300870049</v>
      </c>
    </row>
    <row r="96" spans="2:10" x14ac:dyDescent="0.35">
      <c r="C96" s="1">
        <v>8</v>
      </c>
      <c r="D96" s="1">
        <f t="shared" si="27"/>
        <v>4</v>
      </c>
      <c r="E96" s="1">
        <v>797</v>
      </c>
      <c r="F96" s="1">
        <v>11758</v>
      </c>
      <c r="G96" s="1">
        <f t="shared" si="24"/>
        <v>12555</v>
      </c>
      <c r="H96" s="1">
        <f t="shared" si="25"/>
        <v>6.3480684986061325E-2</v>
      </c>
      <c r="I96" s="1">
        <f t="shared" si="26"/>
        <v>-2.7570195928014702</v>
      </c>
    </row>
    <row r="97" spans="3:9" x14ac:dyDescent="0.35">
      <c r="C97" s="1">
        <v>10</v>
      </c>
      <c r="D97" s="1">
        <f t="shared" si="27"/>
        <v>5</v>
      </c>
      <c r="E97" s="1">
        <v>755</v>
      </c>
      <c r="F97" s="1">
        <v>11645</v>
      </c>
      <c r="G97" s="1">
        <f t="shared" si="24"/>
        <v>12400</v>
      </c>
      <c r="H97" s="1">
        <f t="shared" si="25"/>
        <v>6.0887096774193551E-2</v>
      </c>
      <c r="I97" s="1">
        <f t="shared" si="26"/>
        <v>-2.7987340023441036</v>
      </c>
    </row>
    <row r="98" spans="3:9" x14ac:dyDescent="0.35">
      <c r="C98" s="1">
        <v>12</v>
      </c>
      <c r="D98" s="1">
        <f t="shared" si="27"/>
        <v>6</v>
      </c>
      <c r="E98" s="1">
        <v>748</v>
      </c>
      <c r="F98" s="1">
        <v>11554</v>
      </c>
      <c r="G98" s="1">
        <f t="shared" si="24"/>
        <v>12302</v>
      </c>
      <c r="H98" s="1">
        <f t="shared" si="25"/>
        <v>6.0803121443667695E-2</v>
      </c>
      <c r="I98" s="1">
        <f t="shared" si="26"/>
        <v>-2.8001141517938364</v>
      </c>
    </row>
    <row r="99" spans="3:9" x14ac:dyDescent="0.35">
      <c r="C99" s="1">
        <v>16</v>
      </c>
      <c r="D99" s="1">
        <f t="shared" ref="D99:D110" si="28">C99/2</f>
        <v>8</v>
      </c>
      <c r="E99" s="1">
        <v>706</v>
      </c>
      <c r="F99" s="1">
        <v>11524</v>
      </c>
      <c r="G99" s="1">
        <f t="shared" ref="G99:G110" si="29">E99+F99</f>
        <v>12230</v>
      </c>
      <c r="H99" s="1">
        <f t="shared" ref="H99:H110" si="30">E99/G99</f>
        <v>5.7726901062959933E-2</v>
      </c>
      <c r="I99" s="1">
        <f t="shared" ref="I99:I110" si="31">LN(H99)</f>
        <v>-2.8520319911879759</v>
      </c>
    </row>
    <row r="100" spans="3:9" x14ac:dyDescent="0.35">
      <c r="C100" s="1">
        <v>18</v>
      </c>
      <c r="D100" s="1">
        <f t="shared" si="28"/>
        <v>9</v>
      </c>
      <c r="E100" s="1">
        <v>710</v>
      </c>
      <c r="F100" s="1">
        <v>11620</v>
      </c>
      <c r="G100" s="1">
        <f t="shared" si="29"/>
        <v>12330</v>
      </c>
      <c r="H100" s="1">
        <f t="shared" si="30"/>
        <v>5.7583130575831303E-2</v>
      </c>
      <c r="I100" s="1">
        <f t="shared" si="31"/>
        <v>-2.8545256261230287</v>
      </c>
    </row>
    <row r="101" spans="3:9" x14ac:dyDescent="0.35">
      <c r="C101" s="1">
        <v>20</v>
      </c>
      <c r="D101" s="1">
        <f t="shared" si="28"/>
        <v>10</v>
      </c>
      <c r="E101" s="1">
        <v>691</v>
      </c>
      <c r="F101" s="1">
        <v>11586</v>
      </c>
      <c r="G101" s="1">
        <f t="shared" si="29"/>
        <v>12277</v>
      </c>
      <c r="H101" s="1">
        <f t="shared" si="30"/>
        <v>5.6284108495560807E-2</v>
      </c>
      <c r="I101" s="1">
        <f t="shared" si="31"/>
        <v>-2.8773430484131701</v>
      </c>
    </row>
    <row r="102" spans="3:9" x14ac:dyDescent="0.35">
      <c r="C102" s="1">
        <v>22</v>
      </c>
      <c r="D102" s="1">
        <f t="shared" si="28"/>
        <v>11</v>
      </c>
      <c r="E102" s="1">
        <v>652</v>
      </c>
      <c r="F102" s="1">
        <v>11304</v>
      </c>
      <c r="G102" s="1">
        <f t="shared" si="29"/>
        <v>11956</v>
      </c>
      <c r="H102" s="1">
        <f t="shared" si="30"/>
        <v>5.4533288725326194E-2</v>
      </c>
      <c r="I102" s="1">
        <f t="shared" si="31"/>
        <v>-2.9089439614771755</v>
      </c>
    </row>
    <row r="103" spans="3:9" x14ac:dyDescent="0.35">
      <c r="C103" s="1">
        <v>24</v>
      </c>
      <c r="D103" s="1">
        <f t="shared" si="28"/>
        <v>12</v>
      </c>
      <c r="E103" s="1">
        <v>643</v>
      </c>
      <c r="F103" s="1">
        <v>11422</v>
      </c>
      <c r="G103" s="1">
        <f t="shared" si="29"/>
        <v>12065</v>
      </c>
      <c r="H103" s="1">
        <f t="shared" si="30"/>
        <v>5.329465395772897E-2</v>
      </c>
      <c r="I103" s="1">
        <f t="shared" si="31"/>
        <v>-2.9319192538215129</v>
      </c>
    </row>
    <row r="104" spans="3:9" x14ac:dyDescent="0.35">
      <c r="C104" s="1">
        <v>26</v>
      </c>
      <c r="D104" s="1">
        <f t="shared" si="28"/>
        <v>13</v>
      </c>
      <c r="E104" s="1">
        <v>658</v>
      </c>
      <c r="F104" s="1">
        <v>11580</v>
      </c>
      <c r="G104" s="1">
        <f t="shared" si="29"/>
        <v>12238</v>
      </c>
      <c r="H104" s="1">
        <f t="shared" si="30"/>
        <v>5.376695538486681E-2</v>
      </c>
      <c r="I104" s="1">
        <f t="shared" si="31"/>
        <v>-2.9230962126971685</v>
      </c>
    </row>
    <row r="105" spans="3:9" x14ac:dyDescent="0.35">
      <c r="C105" s="1">
        <v>28</v>
      </c>
      <c r="D105" s="1">
        <f t="shared" si="28"/>
        <v>14</v>
      </c>
      <c r="E105" s="1">
        <v>624</v>
      </c>
      <c r="F105" s="1">
        <v>11411</v>
      </c>
      <c r="G105" s="1">
        <f t="shared" si="29"/>
        <v>12035</v>
      </c>
      <c r="H105" s="1">
        <f t="shared" si="30"/>
        <v>5.1848774407976736E-2</v>
      </c>
      <c r="I105" s="1">
        <f t="shared" si="31"/>
        <v>-2.9594239818477446</v>
      </c>
    </row>
    <row r="106" spans="3:9" x14ac:dyDescent="0.35">
      <c r="C106" s="1">
        <v>30</v>
      </c>
      <c r="D106" s="1">
        <f t="shared" si="28"/>
        <v>15</v>
      </c>
      <c r="E106" s="1">
        <v>607</v>
      </c>
      <c r="F106" s="1">
        <v>11398</v>
      </c>
      <c r="G106" s="1">
        <f t="shared" si="29"/>
        <v>12005</v>
      </c>
      <c r="H106" s="1">
        <f t="shared" si="30"/>
        <v>5.0562265722615574E-2</v>
      </c>
      <c r="I106" s="1">
        <f t="shared" si="31"/>
        <v>-2.9845497175958555</v>
      </c>
    </row>
    <row r="107" spans="3:9" x14ac:dyDescent="0.35">
      <c r="C107" s="1">
        <v>32</v>
      </c>
      <c r="D107" s="1">
        <f t="shared" si="28"/>
        <v>16</v>
      </c>
      <c r="E107" s="1">
        <v>593</v>
      </c>
      <c r="F107" s="1">
        <v>11329</v>
      </c>
      <c r="G107" s="1">
        <f t="shared" si="29"/>
        <v>11922</v>
      </c>
      <c r="H107" s="1">
        <f t="shared" si="30"/>
        <v>4.9739976514007717E-2</v>
      </c>
      <c r="I107" s="1">
        <f t="shared" si="31"/>
        <v>-3.0009463127821463</v>
      </c>
    </row>
    <row r="108" spans="3:9" x14ac:dyDescent="0.35">
      <c r="C108" s="1">
        <v>34</v>
      </c>
      <c r="D108" s="1">
        <f t="shared" si="28"/>
        <v>17</v>
      </c>
      <c r="E108" s="1">
        <v>585</v>
      </c>
      <c r="F108" s="1">
        <v>11350</v>
      </c>
      <c r="G108" s="1">
        <f t="shared" si="29"/>
        <v>11935</v>
      </c>
      <c r="H108" s="1">
        <f t="shared" si="30"/>
        <v>4.9015500628403853E-2</v>
      </c>
      <c r="I108" s="1">
        <f t="shared" si="31"/>
        <v>-3.0156186915410741</v>
      </c>
    </row>
    <row r="109" spans="3:9" x14ac:dyDescent="0.35">
      <c r="C109" s="1">
        <v>36</v>
      </c>
      <c r="D109" s="1">
        <f t="shared" si="28"/>
        <v>18</v>
      </c>
      <c r="E109" s="1">
        <v>573</v>
      </c>
      <c r="F109" s="1">
        <v>11369</v>
      </c>
      <c r="G109" s="1">
        <f t="shared" si="29"/>
        <v>11942</v>
      </c>
      <c r="H109" s="1">
        <f t="shared" si="30"/>
        <v>4.7981912577457715E-2</v>
      </c>
      <c r="I109" s="1">
        <f t="shared" si="31"/>
        <v>-3.0369311603921982</v>
      </c>
    </row>
    <row r="110" spans="3:9" x14ac:dyDescent="0.35">
      <c r="C110" s="1">
        <v>40</v>
      </c>
      <c r="D110" s="1">
        <f t="shared" si="28"/>
        <v>20</v>
      </c>
      <c r="E110" s="1">
        <v>549</v>
      </c>
      <c r="F110" s="1">
        <v>11361</v>
      </c>
      <c r="G110" s="1">
        <f t="shared" si="29"/>
        <v>11910</v>
      </c>
      <c r="H110" s="1">
        <f t="shared" si="30"/>
        <v>4.6095717884130985E-2</v>
      </c>
      <c r="I110" s="1">
        <f t="shared" si="31"/>
        <v>-3.0770352208398153</v>
      </c>
    </row>
    <row r="117" spans="3:9" x14ac:dyDescent="0.35">
      <c r="C117" s="1" t="s">
        <v>4</v>
      </c>
    </row>
    <row r="118" spans="3:9" x14ac:dyDescent="0.35">
      <c r="D118" s="1" t="s">
        <v>5</v>
      </c>
      <c r="E118" s="1" t="s">
        <v>6</v>
      </c>
      <c r="F118" s="1" t="s">
        <v>7</v>
      </c>
      <c r="G118" s="1" t="s">
        <v>8</v>
      </c>
      <c r="H118" s="1" t="s">
        <v>9</v>
      </c>
      <c r="I118" s="1" t="s">
        <v>10</v>
      </c>
    </row>
    <row r="119" spans="3:9" x14ac:dyDescent="0.35">
      <c r="C119" s="1">
        <v>0</v>
      </c>
      <c r="D119" s="1">
        <f>C119/6</f>
        <v>0</v>
      </c>
      <c r="E119" s="1">
        <v>378</v>
      </c>
      <c r="F119" s="1">
        <v>6445</v>
      </c>
      <c r="G119" s="1">
        <f t="shared" ref="G119:G133" si="32">E119+F119</f>
        <v>6823</v>
      </c>
      <c r="H119" s="1">
        <f t="shared" ref="H119:H133" si="33">E119/G119</f>
        <v>5.540085006595339E-2</v>
      </c>
      <c r="I119" s="1">
        <f t="shared" ref="I119:I133" si="34">LN(H119)</f>
        <v>-2.893160341195836</v>
      </c>
    </row>
    <row r="120" spans="3:9" x14ac:dyDescent="0.35">
      <c r="C120" s="1">
        <v>2</v>
      </c>
      <c r="D120" s="1">
        <f>C120/2</f>
        <v>1</v>
      </c>
      <c r="E120" s="1">
        <v>366</v>
      </c>
      <c r="F120" s="1">
        <v>6410</v>
      </c>
      <c r="G120" s="1">
        <f t="shared" si="32"/>
        <v>6776</v>
      </c>
      <c r="H120" s="1">
        <f t="shared" si="33"/>
        <v>5.4014167650531283E-2</v>
      </c>
      <c r="I120" s="1">
        <f t="shared" si="34"/>
        <v>-2.9185089029305242</v>
      </c>
    </row>
    <row r="121" spans="3:9" x14ac:dyDescent="0.35">
      <c r="C121" s="1">
        <v>4</v>
      </c>
      <c r="D121" s="1">
        <f t="shared" ref="D121:D133" si="35">C121/2</f>
        <v>2</v>
      </c>
      <c r="E121" s="1">
        <v>358</v>
      </c>
      <c r="F121" s="1">
        <v>6381</v>
      </c>
      <c r="G121" s="1">
        <f t="shared" si="32"/>
        <v>6739</v>
      </c>
      <c r="H121" s="1">
        <f t="shared" si="33"/>
        <v>5.3123608844042144E-2</v>
      </c>
      <c r="I121" s="1">
        <f t="shared" si="34"/>
        <v>-2.9351338385455166</v>
      </c>
    </row>
    <row r="122" spans="3:9" x14ac:dyDescent="0.35">
      <c r="C122" s="1">
        <v>6</v>
      </c>
      <c r="D122" s="1">
        <f t="shared" si="35"/>
        <v>3</v>
      </c>
      <c r="E122" s="1">
        <v>347</v>
      </c>
      <c r="F122" s="1">
        <v>6385</v>
      </c>
      <c r="G122" s="1">
        <f t="shared" si="32"/>
        <v>6732</v>
      </c>
      <c r="H122" s="1">
        <f t="shared" si="33"/>
        <v>5.1544860368389782E-2</v>
      </c>
      <c r="I122" s="1">
        <f t="shared" si="34"/>
        <v>-2.9653027753638375</v>
      </c>
    </row>
    <row r="123" spans="3:9" x14ac:dyDescent="0.35">
      <c r="C123" s="1">
        <v>8</v>
      </c>
      <c r="D123" s="1">
        <f t="shared" si="35"/>
        <v>4</v>
      </c>
      <c r="E123" s="1">
        <v>338</v>
      </c>
      <c r="F123" s="1">
        <v>6390</v>
      </c>
      <c r="G123" s="1">
        <f t="shared" si="32"/>
        <v>6728</v>
      </c>
      <c r="H123" s="1">
        <f t="shared" si="33"/>
        <v>5.0237812128418546E-2</v>
      </c>
      <c r="I123" s="1">
        <f t="shared" si="34"/>
        <v>-2.9909873061697652</v>
      </c>
    </row>
    <row r="124" spans="3:9" x14ac:dyDescent="0.35">
      <c r="C124" s="1">
        <v>10</v>
      </c>
      <c r="D124" s="1">
        <f t="shared" si="35"/>
        <v>5</v>
      </c>
      <c r="E124" s="1">
        <v>333</v>
      </c>
      <c r="F124" s="1">
        <v>6391</v>
      </c>
      <c r="G124" s="1">
        <f t="shared" si="32"/>
        <v>6724</v>
      </c>
      <c r="H124" s="1">
        <f t="shared" si="33"/>
        <v>4.9524092801903626E-2</v>
      </c>
      <c r="I124" s="1">
        <f t="shared" si="34"/>
        <v>-3.0052960045480623</v>
      </c>
    </row>
    <row r="125" spans="3:9" x14ac:dyDescent="0.35">
      <c r="C125" s="1">
        <v>12</v>
      </c>
      <c r="D125" s="1">
        <f t="shared" si="35"/>
        <v>6</v>
      </c>
      <c r="E125" s="1">
        <v>328</v>
      </c>
      <c r="F125" s="1">
        <v>6397</v>
      </c>
      <c r="G125" s="1">
        <f t="shared" si="32"/>
        <v>6725</v>
      </c>
      <c r="H125" s="1">
        <f t="shared" si="33"/>
        <v>4.8773234200743497E-2</v>
      </c>
      <c r="I125" s="1">
        <f t="shared" si="34"/>
        <v>-3.0205735960858959</v>
      </c>
    </row>
    <row r="126" spans="3:9" x14ac:dyDescent="0.35">
      <c r="C126" s="1">
        <v>14</v>
      </c>
      <c r="D126" s="1">
        <f t="shared" si="35"/>
        <v>7</v>
      </c>
      <c r="E126" s="1">
        <v>323</v>
      </c>
      <c r="F126" s="1">
        <v>6386</v>
      </c>
      <c r="G126" s="1">
        <f t="shared" si="32"/>
        <v>6709</v>
      </c>
      <c r="H126" s="1">
        <f t="shared" si="33"/>
        <v>4.8144283797883443E-2</v>
      </c>
      <c r="I126" s="1">
        <f t="shared" si="34"/>
        <v>-3.0335528643402316</v>
      </c>
    </row>
    <row r="127" spans="3:9" x14ac:dyDescent="0.35">
      <c r="C127" s="1">
        <v>16</v>
      </c>
      <c r="D127" s="1">
        <f t="shared" si="35"/>
        <v>8</v>
      </c>
      <c r="E127" s="1">
        <v>319</v>
      </c>
      <c r="F127" s="1">
        <v>6401</v>
      </c>
      <c r="G127" s="1">
        <f t="shared" si="32"/>
        <v>6720</v>
      </c>
      <c r="H127" s="1">
        <f t="shared" si="33"/>
        <v>4.7470238095238093E-2</v>
      </c>
      <c r="I127" s="1">
        <f t="shared" si="34"/>
        <v>-3.0476523307323506</v>
      </c>
    </row>
    <row r="128" spans="3:9" x14ac:dyDescent="0.35">
      <c r="C128" s="1">
        <v>18</v>
      </c>
      <c r="D128" s="1">
        <f t="shared" si="35"/>
        <v>9</v>
      </c>
      <c r="E128" s="1">
        <v>312</v>
      </c>
      <c r="F128" s="1">
        <v>6404</v>
      </c>
      <c r="G128" s="1">
        <f t="shared" si="32"/>
        <v>6716</v>
      </c>
      <c r="H128" s="1">
        <f t="shared" si="33"/>
        <v>4.6456223942823109E-2</v>
      </c>
      <c r="I128" s="1">
        <f t="shared" si="34"/>
        <v>-3.0692448303879489</v>
      </c>
    </row>
    <row r="129" spans="3:11" x14ac:dyDescent="0.35">
      <c r="C129" s="1">
        <v>20</v>
      </c>
      <c r="D129" s="1">
        <f t="shared" si="35"/>
        <v>10</v>
      </c>
      <c r="E129" s="1">
        <v>307</v>
      </c>
      <c r="F129" s="1">
        <v>6397</v>
      </c>
      <c r="G129" s="1">
        <f t="shared" si="32"/>
        <v>6704</v>
      </c>
      <c r="H129" s="1">
        <f t="shared" si="33"/>
        <v>4.5793556085918855E-2</v>
      </c>
      <c r="I129" s="1">
        <f t="shared" si="34"/>
        <v>-3.0836118945747217</v>
      </c>
    </row>
    <row r="130" spans="3:11" x14ac:dyDescent="0.35">
      <c r="C130" s="1">
        <v>22</v>
      </c>
      <c r="D130" s="1">
        <f t="shared" si="35"/>
        <v>11</v>
      </c>
      <c r="E130" s="1">
        <v>304</v>
      </c>
      <c r="F130" s="1">
        <v>6418</v>
      </c>
      <c r="G130" s="1">
        <f t="shared" si="32"/>
        <v>6722</v>
      </c>
      <c r="H130" s="1">
        <f t="shared" si="33"/>
        <v>4.5224635525141325E-2</v>
      </c>
      <c r="I130" s="1">
        <f t="shared" si="34"/>
        <v>-3.0961133068788294</v>
      </c>
    </row>
    <row r="131" spans="3:11" x14ac:dyDescent="0.35">
      <c r="C131" s="1">
        <v>24</v>
      </c>
      <c r="D131" s="1">
        <f t="shared" si="35"/>
        <v>12</v>
      </c>
      <c r="E131" s="1">
        <v>297</v>
      </c>
      <c r="F131" s="1">
        <v>6420</v>
      </c>
      <c r="G131" s="1">
        <f t="shared" si="32"/>
        <v>6717</v>
      </c>
      <c r="H131" s="1">
        <f t="shared" si="33"/>
        <v>4.4216167932112548E-2</v>
      </c>
      <c r="I131" s="1">
        <f t="shared" si="34"/>
        <v>-3.1186647664641649</v>
      </c>
    </row>
    <row r="132" spans="3:11" x14ac:dyDescent="0.35">
      <c r="C132" s="1">
        <v>26</v>
      </c>
      <c r="D132" s="1">
        <f t="shared" si="35"/>
        <v>13</v>
      </c>
      <c r="E132" s="1">
        <v>295</v>
      </c>
      <c r="F132" s="1">
        <v>6427</v>
      </c>
      <c r="G132" s="1">
        <f t="shared" si="32"/>
        <v>6722</v>
      </c>
      <c r="H132" s="1">
        <f t="shared" si="33"/>
        <v>4.3885748289199646E-2</v>
      </c>
      <c r="I132" s="1">
        <f t="shared" si="34"/>
        <v>-3.126165651945231</v>
      </c>
    </row>
    <row r="133" spans="3:11" x14ac:dyDescent="0.35">
      <c r="C133" s="1">
        <v>28</v>
      </c>
      <c r="D133" s="1">
        <f t="shared" si="35"/>
        <v>14</v>
      </c>
      <c r="E133" s="1">
        <v>287</v>
      </c>
      <c r="F133" s="1">
        <v>6420</v>
      </c>
      <c r="G133" s="1">
        <f t="shared" si="32"/>
        <v>6707</v>
      </c>
      <c r="H133" s="1">
        <f t="shared" si="33"/>
        <v>4.2791113761741467E-2</v>
      </c>
      <c r="I133" s="1">
        <f t="shared" si="34"/>
        <v>-3.1514248203401158</v>
      </c>
    </row>
    <row r="140" spans="3:11" x14ac:dyDescent="0.35">
      <c r="C140" s="1" t="s">
        <v>12</v>
      </c>
      <c r="D140" s="1" t="s">
        <v>5</v>
      </c>
      <c r="E140" s="1" t="s">
        <v>6</v>
      </c>
      <c r="F140" s="1" t="s">
        <v>7</v>
      </c>
      <c r="G140" s="1" t="s">
        <v>8</v>
      </c>
      <c r="H140" s="1" t="s">
        <v>9</v>
      </c>
      <c r="I140" s="1" t="s">
        <v>10</v>
      </c>
      <c r="K140" s="1" t="s">
        <v>11</v>
      </c>
    </row>
    <row r="141" spans="3:11" x14ac:dyDescent="0.35">
      <c r="C141" s="1">
        <v>0</v>
      </c>
      <c r="D141" s="1">
        <f>C141/3</f>
        <v>0</v>
      </c>
      <c r="E141" s="1">
        <v>391</v>
      </c>
      <c r="F141" s="1">
        <v>2200</v>
      </c>
      <c r="G141" s="1">
        <f t="shared" ref="G141:G142" si="36">E141+F141</f>
        <v>2591</v>
      </c>
      <c r="H141" s="1">
        <f t="shared" ref="H141:H142" si="37">E141/G141</f>
        <v>0.1509069857197993</v>
      </c>
      <c r="I141" s="1">
        <f t="shared" ref="I141:I142" si="38">LN(H141)</f>
        <v>-1.8910916205767443</v>
      </c>
      <c r="K141" s="1">
        <f t="shared" ref="K141:K154" si="39">H141/0.15091</f>
        <v>0.99998002597441726</v>
      </c>
    </row>
    <row r="142" spans="3:11" x14ac:dyDescent="0.35">
      <c r="C142" s="1">
        <v>1</v>
      </c>
      <c r="D142" s="1">
        <f t="shared" ref="D142" si="40">C142/3</f>
        <v>0.33333333333333331</v>
      </c>
      <c r="E142" s="1">
        <v>357</v>
      </c>
      <c r="F142" s="1">
        <v>2183</v>
      </c>
      <c r="G142" s="1">
        <f t="shared" si="36"/>
        <v>2540</v>
      </c>
      <c r="H142" s="1">
        <f t="shared" si="37"/>
        <v>0.1405511811023622</v>
      </c>
      <c r="I142" s="1">
        <f t="shared" si="38"/>
        <v>-1.9621835782329433</v>
      </c>
      <c r="K142" s="1">
        <f t="shared" si="39"/>
        <v>0.93135763768048641</v>
      </c>
    </row>
    <row r="143" spans="3:11" x14ac:dyDescent="0.35">
      <c r="C143" s="1">
        <v>3</v>
      </c>
      <c r="D143" s="1">
        <f t="shared" ref="D143:D154" si="41">C143/3</f>
        <v>1</v>
      </c>
      <c r="E143" s="1">
        <v>324</v>
      </c>
      <c r="F143" s="1">
        <v>2222</v>
      </c>
      <c r="G143" s="1">
        <f t="shared" ref="G143:G154" si="42">E143+F143</f>
        <v>2546</v>
      </c>
      <c r="H143" s="1">
        <f t="shared" ref="H143:H154" si="43">E143/G143</f>
        <v>0.1272584446190102</v>
      </c>
      <c r="I143" s="1">
        <f t="shared" ref="I143:I154" si="44">LN(H143)</f>
        <v>-2.0615352633250223</v>
      </c>
      <c r="K143" s="1">
        <f t="shared" si="39"/>
        <v>0.843273769922538</v>
      </c>
    </row>
    <row r="144" spans="3:11" x14ac:dyDescent="0.35">
      <c r="C144" s="1">
        <v>5</v>
      </c>
      <c r="D144" s="1">
        <f t="shared" si="41"/>
        <v>1.6666666666666667</v>
      </c>
      <c r="E144" s="1">
        <v>316</v>
      </c>
      <c r="F144" s="1">
        <v>2287</v>
      </c>
      <c r="G144" s="1">
        <f t="shared" si="42"/>
        <v>2603</v>
      </c>
      <c r="H144" s="1">
        <f t="shared" si="43"/>
        <v>0.12139838647714175</v>
      </c>
      <c r="I144" s="1">
        <f t="shared" si="44"/>
        <v>-2.1086776914076535</v>
      </c>
      <c r="K144" s="1">
        <f t="shared" si="39"/>
        <v>0.80444229326844985</v>
      </c>
    </row>
    <row r="145" spans="3:11" x14ac:dyDescent="0.35">
      <c r="C145" s="1">
        <v>6</v>
      </c>
      <c r="D145" s="1">
        <f t="shared" si="41"/>
        <v>2</v>
      </c>
      <c r="E145" s="1">
        <v>304</v>
      </c>
      <c r="F145" s="1">
        <v>2304</v>
      </c>
      <c r="G145" s="1">
        <f t="shared" si="42"/>
        <v>2608</v>
      </c>
      <c r="H145" s="1">
        <f t="shared" si="43"/>
        <v>0.1165644171779141</v>
      </c>
      <c r="I145" s="1">
        <f t="shared" si="44"/>
        <v>-2.1493112216403221</v>
      </c>
      <c r="K145" s="1">
        <f t="shared" si="39"/>
        <v>0.77241015955148173</v>
      </c>
    </row>
    <row r="146" spans="3:11" x14ac:dyDescent="0.35">
      <c r="C146" s="1">
        <v>7</v>
      </c>
      <c r="D146" s="1">
        <f t="shared" si="41"/>
        <v>2.3333333333333335</v>
      </c>
      <c r="E146" s="1">
        <v>300</v>
      </c>
      <c r="F146" s="1">
        <v>2302</v>
      </c>
      <c r="G146" s="1">
        <f t="shared" si="42"/>
        <v>2602</v>
      </c>
      <c r="H146" s="1">
        <f t="shared" si="43"/>
        <v>0.11529592621060722</v>
      </c>
      <c r="I146" s="1">
        <f t="shared" si="44"/>
        <v>-2.1602531844162494</v>
      </c>
      <c r="K146" s="1">
        <f t="shared" si="39"/>
        <v>0.76400454715133015</v>
      </c>
    </row>
    <row r="147" spans="3:11" x14ac:dyDescent="0.35">
      <c r="C147" s="1">
        <v>8</v>
      </c>
      <c r="D147" s="1">
        <f t="shared" si="41"/>
        <v>2.6666666666666665</v>
      </c>
      <c r="E147" s="1">
        <v>301</v>
      </c>
      <c r="F147" s="1">
        <v>2322</v>
      </c>
      <c r="G147" s="1">
        <f t="shared" si="42"/>
        <v>2623</v>
      </c>
      <c r="H147" s="1">
        <f t="shared" si="43"/>
        <v>0.11475409836065574</v>
      </c>
      <c r="I147" s="1">
        <f t="shared" si="44"/>
        <v>-2.1649637151179979</v>
      </c>
      <c r="K147" s="1">
        <f t="shared" si="39"/>
        <v>0.76041414326854251</v>
      </c>
    </row>
    <row r="148" spans="3:11" x14ac:dyDescent="0.35">
      <c r="C148" s="1">
        <v>10</v>
      </c>
      <c r="D148" s="1">
        <f t="shared" si="41"/>
        <v>3.3333333333333335</v>
      </c>
      <c r="E148" s="1">
        <v>294</v>
      </c>
      <c r="F148" s="1">
        <v>2327</v>
      </c>
      <c r="G148" s="1">
        <f t="shared" si="42"/>
        <v>2621</v>
      </c>
      <c r="H148" s="1">
        <f t="shared" si="43"/>
        <v>0.11217092712705075</v>
      </c>
      <c r="I148" s="1">
        <f t="shared" si="44"/>
        <v>-2.1877314359847246</v>
      </c>
      <c r="K148" s="1">
        <f t="shared" si="39"/>
        <v>0.74329684664403128</v>
      </c>
    </row>
    <row r="149" spans="3:11" x14ac:dyDescent="0.35">
      <c r="C149" s="1">
        <v>11</v>
      </c>
      <c r="D149" s="1">
        <f t="shared" si="41"/>
        <v>3.6666666666666665</v>
      </c>
      <c r="E149" s="1">
        <v>292</v>
      </c>
      <c r="F149" s="1">
        <v>2324</v>
      </c>
      <c r="G149" s="1">
        <f t="shared" si="42"/>
        <v>2616</v>
      </c>
      <c r="H149" s="1">
        <f t="shared" si="43"/>
        <v>0.11162079510703364</v>
      </c>
      <c r="I149" s="1">
        <f t="shared" si="44"/>
        <v>-2.1926479103088075</v>
      </c>
      <c r="K149" s="1">
        <f t="shared" si="39"/>
        <v>0.73965141545976842</v>
      </c>
    </row>
    <row r="150" spans="3:11" x14ac:dyDescent="0.35">
      <c r="C150" s="1">
        <v>14</v>
      </c>
      <c r="D150" s="1">
        <f t="shared" si="41"/>
        <v>4.666666666666667</v>
      </c>
      <c r="E150" s="1">
        <v>291</v>
      </c>
      <c r="F150" s="1">
        <v>2350</v>
      </c>
      <c r="G150" s="1">
        <f t="shared" si="42"/>
        <v>2641</v>
      </c>
      <c r="H150" s="1">
        <f t="shared" si="43"/>
        <v>0.1101855357819008</v>
      </c>
      <c r="I150" s="1">
        <f t="shared" si="44"/>
        <v>-2.2055896451256398</v>
      </c>
      <c r="K150" s="1">
        <f t="shared" si="39"/>
        <v>0.73014071818899218</v>
      </c>
    </row>
    <row r="151" spans="3:11" x14ac:dyDescent="0.35">
      <c r="C151" s="1">
        <v>17</v>
      </c>
      <c r="D151" s="1">
        <f t="shared" si="41"/>
        <v>5.666666666666667</v>
      </c>
      <c r="E151" s="1">
        <v>279</v>
      </c>
      <c r="F151" s="1">
        <v>2356</v>
      </c>
      <c r="G151" s="1">
        <f t="shared" si="42"/>
        <v>2635</v>
      </c>
      <c r="H151" s="1">
        <f t="shared" si="43"/>
        <v>0.10588235294117647</v>
      </c>
      <c r="I151" s="1">
        <f t="shared" si="44"/>
        <v>-2.2454266791540971</v>
      </c>
      <c r="K151" s="1">
        <f t="shared" si="39"/>
        <v>0.70162582294862152</v>
      </c>
    </row>
    <row r="152" spans="3:11" x14ac:dyDescent="0.35">
      <c r="C152" s="1">
        <v>20</v>
      </c>
      <c r="D152" s="1">
        <f t="shared" si="41"/>
        <v>6.666666666666667</v>
      </c>
      <c r="E152" s="1">
        <v>273</v>
      </c>
      <c r="F152" s="1">
        <v>2345</v>
      </c>
      <c r="G152" s="1">
        <f t="shared" si="42"/>
        <v>2618</v>
      </c>
      <c r="H152" s="1">
        <f t="shared" si="43"/>
        <v>0.10427807486631016</v>
      </c>
      <c r="I152" s="1">
        <f t="shared" si="44"/>
        <v>-2.2606941512848855</v>
      </c>
      <c r="K152" s="1">
        <f t="shared" si="39"/>
        <v>0.69099512866152124</v>
      </c>
    </row>
    <row r="153" spans="3:11" x14ac:dyDescent="0.35">
      <c r="C153" s="1">
        <v>23</v>
      </c>
      <c r="D153" s="1">
        <f t="shared" si="41"/>
        <v>7.666666666666667</v>
      </c>
      <c r="E153" s="1">
        <v>267</v>
      </c>
      <c r="F153" s="1">
        <v>2336</v>
      </c>
      <c r="G153" s="1">
        <f t="shared" si="42"/>
        <v>2603</v>
      </c>
      <c r="H153" s="1">
        <f t="shared" si="43"/>
        <v>0.10257395313100269</v>
      </c>
      <c r="I153" s="1">
        <f t="shared" si="44"/>
        <v>-2.2771712465943157</v>
      </c>
      <c r="K153" s="1">
        <f t="shared" si="39"/>
        <v>0.6797028237426459</v>
      </c>
    </row>
    <row r="154" spans="3:11" x14ac:dyDescent="0.35">
      <c r="C154" s="1">
        <v>26</v>
      </c>
      <c r="D154" s="1">
        <f t="shared" si="41"/>
        <v>8.6666666666666661</v>
      </c>
      <c r="E154" s="1">
        <v>270</v>
      </c>
      <c r="F154" s="1">
        <v>2358</v>
      </c>
      <c r="G154" s="1">
        <f t="shared" si="42"/>
        <v>2628</v>
      </c>
      <c r="H154" s="1">
        <f t="shared" si="43"/>
        <v>0.10273972602739725</v>
      </c>
      <c r="I154" s="1">
        <f t="shared" si="44"/>
        <v>-2.2755564206061263</v>
      </c>
      <c r="K154" s="1">
        <f t="shared" si="39"/>
        <v>0.68080131222183593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Guanqi Qiu</dc:creator>
  <cp:lastModifiedBy>Guanqi Qiu</cp:lastModifiedBy>
  <dcterms:created xsi:type="dcterms:W3CDTF">2015-06-05T18:17:20Z</dcterms:created>
  <dcterms:modified xsi:type="dcterms:W3CDTF">2023-03-07T22:54:10Z</dcterms:modified>
</cp:coreProperties>
</file>