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benau\Desktop\Landtechnik\DISSERTAT\01_Anhang\Anhang\Risikoanalyse\alt\"/>
    </mc:Choice>
  </mc:AlternateContent>
  <xr:revisionPtr revIDLastSave="0" documentId="13_ncr:1_{746B7311-33D7-4E77-99A5-4F09D4786068}" xr6:coauthVersionLast="47" xr6:coauthVersionMax="47" xr10:uidLastSave="{00000000-0000-0000-0000-000000000000}"/>
  <bookViews>
    <workbookView xWindow="-28920" yWindow="-120" windowWidth="29040" windowHeight="15720" activeTab="5" xr2:uid="{E95BC60F-79F8-4A9C-B2FD-064EDA53A5B3}"/>
  </bookViews>
  <sheets>
    <sheet name="1639_klein" sheetId="1" r:id="rId1"/>
    <sheet name="5009_klein" sheetId="3" r:id="rId2"/>
    <sheet name="596_klein" sheetId="6" r:id="rId3"/>
    <sheet name="1639_groß" sheetId="2" r:id="rId4"/>
    <sheet name="5009_groß" sheetId="4" r:id="rId5"/>
    <sheet name="569_groß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7" l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5" i="7"/>
  <c r="A5" i="4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5" i="2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5" i="6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6" i="3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5" i="3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B26" i="1"/>
  <c r="I35" i="7"/>
  <c r="H35" i="7"/>
  <c r="G35" i="7"/>
  <c r="F35" i="7"/>
  <c r="E35" i="7"/>
  <c r="D35" i="7"/>
  <c r="C35" i="7"/>
  <c r="B35" i="7"/>
  <c r="I34" i="7"/>
  <c r="H34" i="7"/>
  <c r="G34" i="7"/>
  <c r="F34" i="7"/>
  <c r="E34" i="7"/>
  <c r="D34" i="7"/>
  <c r="C34" i="7"/>
  <c r="B34" i="7"/>
  <c r="I33" i="7"/>
  <c r="H33" i="7"/>
  <c r="G33" i="7"/>
  <c r="F33" i="7"/>
  <c r="E33" i="7"/>
  <c r="D33" i="7"/>
  <c r="C33" i="7"/>
  <c r="B33" i="7"/>
  <c r="I32" i="7"/>
  <c r="H32" i="7"/>
  <c r="G32" i="7"/>
  <c r="F32" i="7"/>
  <c r="E32" i="7"/>
  <c r="D32" i="7"/>
  <c r="C32" i="7"/>
  <c r="B32" i="7"/>
  <c r="I30" i="7"/>
  <c r="H30" i="7"/>
  <c r="G30" i="7"/>
  <c r="F30" i="7"/>
  <c r="E30" i="7"/>
  <c r="D30" i="7"/>
  <c r="C30" i="7"/>
  <c r="B30" i="7"/>
  <c r="I29" i="7"/>
  <c r="H29" i="7"/>
  <c r="G29" i="7"/>
  <c r="F29" i="7"/>
  <c r="E29" i="7"/>
  <c r="D29" i="7"/>
  <c r="C29" i="7"/>
  <c r="B29" i="7"/>
  <c r="I28" i="7"/>
  <c r="H28" i="7"/>
  <c r="G28" i="7"/>
  <c r="F28" i="7"/>
  <c r="E28" i="7"/>
  <c r="D28" i="7"/>
  <c r="C28" i="7"/>
  <c r="B28" i="7"/>
  <c r="I27" i="7"/>
  <c r="H27" i="7"/>
  <c r="G27" i="7"/>
  <c r="F27" i="7"/>
  <c r="E27" i="7"/>
  <c r="D27" i="7"/>
  <c r="C27" i="7"/>
  <c r="B27" i="7"/>
  <c r="I26" i="7"/>
  <c r="H26" i="7"/>
  <c r="G26" i="7"/>
  <c r="F26" i="7"/>
  <c r="E26" i="7"/>
  <c r="D26" i="7"/>
  <c r="C26" i="7"/>
  <c r="B26" i="7"/>
  <c r="I35" i="6"/>
  <c r="H35" i="6"/>
  <c r="G35" i="6"/>
  <c r="F35" i="6"/>
  <c r="E35" i="6"/>
  <c r="D35" i="6"/>
  <c r="C35" i="6"/>
  <c r="B35" i="6"/>
  <c r="I34" i="6"/>
  <c r="H34" i="6"/>
  <c r="G34" i="6"/>
  <c r="F34" i="6"/>
  <c r="E34" i="6"/>
  <c r="D34" i="6"/>
  <c r="C34" i="6"/>
  <c r="B34" i="6"/>
  <c r="I33" i="6"/>
  <c r="H33" i="6"/>
  <c r="G33" i="6"/>
  <c r="F33" i="6"/>
  <c r="E33" i="6"/>
  <c r="D33" i="6"/>
  <c r="C33" i="6"/>
  <c r="B33" i="6"/>
  <c r="I32" i="6"/>
  <c r="H32" i="6"/>
  <c r="G32" i="6"/>
  <c r="F32" i="6"/>
  <c r="E32" i="6"/>
  <c r="D32" i="6"/>
  <c r="C32" i="6"/>
  <c r="B32" i="6"/>
  <c r="I30" i="6"/>
  <c r="H30" i="6"/>
  <c r="G30" i="6"/>
  <c r="F30" i="6"/>
  <c r="E30" i="6"/>
  <c r="D30" i="6"/>
  <c r="C30" i="6"/>
  <c r="B30" i="6"/>
  <c r="I29" i="6"/>
  <c r="H29" i="6"/>
  <c r="G29" i="6"/>
  <c r="F29" i="6"/>
  <c r="E29" i="6"/>
  <c r="D29" i="6"/>
  <c r="C29" i="6"/>
  <c r="B29" i="6"/>
  <c r="I28" i="6"/>
  <c r="H28" i="6"/>
  <c r="G28" i="6"/>
  <c r="F28" i="6"/>
  <c r="E28" i="6"/>
  <c r="D28" i="6"/>
  <c r="C28" i="6"/>
  <c r="B28" i="6"/>
  <c r="I27" i="6"/>
  <c r="H27" i="6"/>
  <c r="G27" i="6"/>
  <c r="F27" i="6"/>
  <c r="E27" i="6"/>
  <c r="D27" i="6"/>
  <c r="C27" i="6"/>
  <c r="B27" i="6"/>
  <c r="I26" i="6"/>
  <c r="H26" i="6"/>
  <c r="G26" i="6"/>
  <c r="F26" i="6"/>
  <c r="E26" i="6"/>
  <c r="D26" i="6"/>
  <c r="C26" i="6"/>
  <c r="B26" i="6"/>
  <c r="I35" i="4"/>
  <c r="H35" i="4"/>
  <c r="G35" i="4"/>
  <c r="F35" i="4"/>
  <c r="E35" i="4"/>
  <c r="D35" i="4"/>
  <c r="C35" i="4"/>
  <c r="B35" i="4"/>
  <c r="I34" i="4"/>
  <c r="H34" i="4"/>
  <c r="G34" i="4"/>
  <c r="F34" i="4"/>
  <c r="E34" i="4"/>
  <c r="D34" i="4"/>
  <c r="C34" i="4"/>
  <c r="B34" i="4"/>
  <c r="I33" i="4"/>
  <c r="H33" i="4"/>
  <c r="G33" i="4"/>
  <c r="F33" i="4"/>
  <c r="E33" i="4"/>
  <c r="D33" i="4"/>
  <c r="C33" i="4"/>
  <c r="B33" i="4"/>
  <c r="I32" i="4"/>
  <c r="H32" i="4"/>
  <c r="G32" i="4"/>
  <c r="F32" i="4"/>
  <c r="E32" i="4"/>
  <c r="D32" i="4"/>
  <c r="C32" i="4"/>
  <c r="B32" i="4"/>
  <c r="I30" i="4"/>
  <c r="H30" i="4"/>
  <c r="G30" i="4"/>
  <c r="F30" i="4"/>
  <c r="E30" i="4"/>
  <c r="D30" i="4"/>
  <c r="C30" i="4"/>
  <c r="B30" i="4"/>
  <c r="I29" i="4"/>
  <c r="H29" i="4"/>
  <c r="G29" i="4"/>
  <c r="F29" i="4"/>
  <c r="E29" i="4"/>
  <c r="D29" i="4"/>
  <c r="C29" i="4"/>
  <c r="B29" i="4"/>
  <c r="I28" i="4"/>
  <c r="H28" i="4"/>
  <c r="G28" i="4"/>
  <c r="F28" i="4"/>
  <c r="E28" i="4"/>
  <c r="D28" i="4"/>
  <c r="C28" i="4"/>
  <c r="B28" i="4"/>
  <c r="I27" i="4"/>
  <c r="H27" i="4"/>
  <c r="G27" i="4"/>
  <c r="F27" i="4"/>
  <c r="E27" i="4"/>
  <c r="D27" i="4"/>
  <c r="C27" i="4"/>
  <c r="B27" i="4"/>
  <c r="I26" i="4"/>
  <c r="H26" i="4"/>
  <c r="G26" i="4"/>
  <c r="F26" i="4"/>
  <c r="E26" i="4"/>
  <c r="D26" i="4"/>
  <c r="C26" i="4"/>
  <c r="B26" i="4"/>
  <c r="I35" i="3"/>
  <c r="H35" i="3"/>
  <c r="G35" i="3"/>
  <c r="F35" i="3"/>
  <c r="E35" i="3"/>
  <c r="D35" i="3"/>
  <c r="C35" i="3"/>
  <c r="B35" i="3"/>
  <c r="I34" i="3"/>
  <c r="H34" i="3"/>
  <c r="G34" i="3"/>
  <c r="F34" i="3"/>
  <c r="E34" i="3"/>
  <c r="D34" i="3"/>
  <c r="C34" i="3"/>
  <c r="B34" i="3"/>
  <c r="I33" i="3"/>
  <c r="H33" i="3"/>
  <c r="G33" i="3"/>
  <c r="F33" i="3"/>
  <c r="E33" i="3"/>
  <c r="D33" i="3"/>
  <c r="C33" i="3"/>
  <c r="B33" i="3"/>
  <c r="I32" i="3"/>
  <c r="H32" i="3"/>
  <c r="G32" i="3"/>
  <c r="F32" i="3"/>
  <c r="E32" i="3"/>
  <c r="D32" i="3"/>
  <c r="C32" i="3"/>
  <c r="B32" i="3"/>
  <c r="I30" i="3"/>
  <c r="H30" i="3"/>
  <c r="G30" i="3"/>
  <c r="F30" i="3"/>
  <c r="E30" i="3"/>
  <c r="D30" i="3"/>
  <c r="C30" i="3"/>
  <c r="B30" i="3"/>
  <c r="I29" i="3"/>
  <c r="H29" i="3"/>
  <c r="G29" i="3"/>
  <c r="F29" i="3"/>
  <c r="E29" i="3"/>
  <c r="D29" i="3"/>
  <c r="C29" i="3"/>
  <c r="B29" i="3"/>
  <c r="I28" i="3"/>
  <c r="H28" i="3"/>
  <c r="G28" i="3"/>
  <c r="F28" i="3"/>
  <c r="E28" i="3"/>
  <c r="D28" i="3"/>
  <c r="C28" i="3"/>
  <c r="B28" i="3"/>
  <c r="I27" i="3"/>
  <c r="H27" i="3"/>
  <c r="G27" i="3"/>
  <c r="F27" i="3"/>
  <c r="E27" i="3"/>
  <c r="D27" i="3"/>
  <c r="C27" i="3"/>
  <c r="B27" i="3"/>
  <c r="I26" i="3"/>
  <c r="H26" i="3"/>
  <c r="G26" i="3"/>
  <c r="F26" i="3"/>
  <c r="E26" i="3"/>
  <c r="D26" i="3"/>
  <c r="C26" i="3"/>
  <c r="B26" i="3"/>
  <c r="D36" i="7" l="1"/>
  <c r="B36" i="7"/>
  <c r="C36" i="7"/>
  <c r="E36" i="7"/>
  <c r="F36" i="7"/>
  <c r="G36" i="7"/>
  <c r="H36" i="7"/>
  <c r="H36" i="4"/>
  <c r="I36" i="4"/>
  <c r="B36" i="4"/>
  <c r="C36" i="4"/>
  <c r="D36" i="6"/>
  <c r="G36" i="6"/>
  <c r="I36" i="6"/>
  <c r="C36" i="6"/>
  <c r="H36" i="3"/>
  <c r="C36" i="3"/>
  <c r="D36" i="3"/>
  <c r="E36" i="3"/>
  <c r="I36" i="7"/>
  <c r="I36" i="3"/>
  <c r="E36" i="4"/>
  <c r="E36" i="6"/>
  <c r="H36" i="6"/>
  <c r="D36" i="4"/>
  <c r="G36" i="4"/>
  <c r="G36" i="3"/>
  <c r="F36" i="4"/>
  <c r="F36" i="3"/>
  <c r="F36" i="6"/>
  <c r="B36" i="6"/>
  <c r="B36" i="3"/>
  <c r="I35" i="2" l="1"/>
  <c r="H35" i="2"/>
  <c r="G35" i="2"/>
  <c r="F35" i="2"/>
  <c r="E35" i="2"/>
  <c r="D35" i="2"/>
  <c r="C35" i="2"/>
  <c r="B35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32" i="2"/>
  <c r="H32" i="2"/>
  <c r="G32" i="2"/>
  <c r="F32" i="2"/>
  <c r="E32" i="2"/>
  <c r="D32" i="2"/>
  <c r="C32" i="2"/>
  <c r="B32" i="2"/>
  <c r="I30" i="2"/>
  <c r="H30" i="2"/>
  <c r="G30" i="2"/>
  <c r="F30" i="2"/>
  <c r="E30" i="2"/>
  <c r="D30" i="2"/>
  <c r="C30" i="2"/>
  <c r="B30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7" i="2"/>
  <c r="H27" i="2"/>
  <c r="G27" i="2"/>
  <c r="F27" i="2"/>
  <c r="E27" i="2"/>
  <c r="D27" i="2"/>
  <c r="C27" i="2"/>
  <c r="B27" i="2"/>
  <c r="I26" i="2"/>
  <c r="H26" i="2"/>
  <c r="G26" i="2"/>
  <c r="F26" i="2"/>
  <c r="E26" i="2"/>
  <c r="D26" i="2"/>
  <c r="C26" i="2"/>
  <c r="B26" i="2"/>
  <c r="H36" i="2" l="1"/>
  <c r="B36" i="2"/>
  <c r="C36" i="2"/>
  <c r="D36" i="2"/>
  <c r="E36" i="2"/>
  <c r="F36" i="2"/>
  <c r="G36" i="2"/>
  <c r="I36" i="2"/>
  <c r="F28" i="1" l="1"/>
  <c r="F34" i="1"/>
  <c r="F32" i="1"/>
  <c r="C35" i="1"/>
  <c r="D35" i="1"/>
  <c r="E35" i="1"/>
  <c r="F35" i="1"/>
  <c r="G35" i="1"/>
  <c r="G36" i="1" s="1"/>
  <c r="H35" i="1"/>
  <c r="I35" i="1"/>
  <c r="B35" i="1"/>
  <c r="C34" i="1"/>
  <c r="D34" i="1"/>
  <c r="E34" i="1"/>
  <c r="G34" i="1"/>
  <c r="H34" i="1"/>
  <c r="I34" i="1"/>
  <c r="B34" i="1"/>
  <c r="C32" i="1"/>
  <c r="D32" i="1"/>
  <c r="E32" i="1"/>
  <c r="G32" i="1"/>
  <c r="H32" i="1"/>
  <c r="I32" i="1"/>
  <c r="C33" i="1"/>
  <c r="D33" i="1"/>
  <c r="E33" i="1"/>
  <c r="F33" i="1"/>
  <c r="G33" i="1"/>
  <c r="H33" i="1"/>
  <c r="I33" i="1"/>
  <c r="B33" i="1"/>
  <c r="F36" i="1" l="1"/>
  <c r="E36" i="1"/>
  <c r="D36" i="1"/>
  <c r="C36" i="1"/>
  <c r="B36" i="1"/>
  <c r="I36" i="1"/>
  <c r="H36" i="1"/>
  <c r="B32" i="1"/>
  <c r="C30" i="1"/>
  <c r="D30" i="1"/>
  <c r="E30" i="1"/>
  <c r="F30" i="1"/>
  <c r="G30" i="1"/>
  <c r="H30" i="1"/>
  <c r="I30" i="1"/>
  <c r="B30" i="1"/>
  <c r="C29" i="1"/>
  <c r="D29" i="1"/>
  <c r="E29" i="1"/>
  <c r="F29" i="1"/>
  <c r="G29" i="1"/>
  <c r="H29" i="1"/>
  <c r="I29" i="1"/>
  <c r="B29" i="1"/>
  <c r="B28" i="1"/>
  <c r="C28" i="1"/>
  <c r="D28" i="1"/>
  <c r="E28" i="1"/>
  <c r="G28" i="1"/>
  <c r="H28" i="1"/>
  <c r="I28" i="1"/>
  <c r="I27" i="1"/>
  <c r="C27" i="1"/>
  <c r="D27" i="1"/>
  <c r="E27" i="1"/>
  <c r="F27" i="1"/>
  <c r="G27" i="1"/>
  <c r="H27" i="1"/>
  <c r="B27" i="1"/>
  <c r="D26" i="1"/>
  <c r="E26" i="1"/>
  <c r="F26" i="1"/>
  <c r="G26" i="1"/>
  <c r="H26" i="1"/>
  <c r="I26" i="1"/>
  <c r="C26" i="1"/>
</calcChain>
</file>

<file path=xl/sharedStrings.xml><?xml version="1.0" encoding="utf-8"?>
<sst xmlns="http://schemas.openxmlformats.org/spreadsheetml/2006/main" count="180" uniqueCount="31">
  <si>
    <t>Gewichtungsfaktoren</t>
  </si>
  <si>
    <t>Spannweite</t>
  </si>
  <si>
    <t>Standartabweichung</t>
  </si>
  <si>
    <t>0.1 Quantil; 90%</t>
  </si>
  <si>
    <t>0.25 Quantil; 75%</t>
  </si>
  <si>
    <t>0.5 Quantil; 50%</t>
  </si>
  <si>
    <t>Quantilsabstand</t>
  </si>
  <si>
    <t>1639, Sommergerste, wendend, klein</t>
  </si>
  <si>
    <t>5009, Sommergerste, wendend, klein</t>
  </si>
  <si>
    <t>1639, Sommergerste, wendend, groß</t>
  </si>
  <si>
    <t>5009, Sommergerste, wendend, groß</t>
  </si>
  <si>
    <t>Mittelwert</t>
  </si>
  <si>
    <t>596, Sommergerste, wendend, klein</t>
  </si>
  <si>
    <t>596, Sommergerste, wendend, groß</t>
  </si>
  <si>
    <t>Aussaatkosten (€/ha) ohne Windauflage</t>
  </si>
  <si>
    <t>Aussaatkosten (€/ha) mit Windauflage</t>
  </si>
  <si>
    <r>
      <t>M</t>
    </r>
    <r>
      <rPr>
        <b/>
        <vertAlign val="subscript"/>
        <sz val="11"/>
        <rFont val="Calibri"/>
        <family val="2"/>
        <scheme val="minor"/>
      </rPr>
      <t>raf</t>
    </r>
    <r>
      <rPr>
        <b/>
        <sz val="11"/>
        <rFont val="Calibri"/>
        <family val="2"/>
        <scheme val="minor"/>
      </rPr>
      <t> Q(0,40)</t>
    </r>
  </si>
  <si>
    <r>
      <t>M</t>
    </r>
    <r>
      <rPr>
        <b/>
        <vertAlign val="subscript"/>
        <sz val="11"/>
        <rFont val="Calibri"/>
        <family val="2"/>
        <scheme val="minor"/>
      </rPr>
      <t>mraf</t>
    </r>
    <r>
      <rPr>
        <b/>
        <sz val="11"/>
        <rFont val="Calibri"/>
        <family val="2"/>
        <scheme val="minor"/>
      </rPr>
      <t> Q(0,30)</t>
    </r>
  </si>
  <si>
    <r>
      <t>M</t>
    </r>
    <r>
      <rPr>
        <b/>
        <vertAlign val="subscript"/>
        <sz val="11"/>
        <rFont val="Calibri"/>
        <family val="2"/>
        <scheme val="minor"/>
      </rPr>
      <t>mrav</t>
    </r>
    <r>
      <rPr>
        <b/>
        <sz val="11"/>
        <rFont val="Calibri"/>
        <family val="2"/>
        <scheme val="minor"/>
      </rPr>
      <t> Q(0,20)</t>
    </r>
  </si>
  <si>
    <r>
      <t>M</t>
    </r>
    <r>
      <rPr>
        <b/>
        <vertAlign val="subscript"/>
        <sz val="11"/>
        <rFont val="Calibri"/>
        <family val="2"/>
        <scheme val="minor"/>
      </rPr>
      <t>rav</t>
    </r>
    <r>
      <rPr>
        <b/>
        <sz val="11"/>
        <rFont val="Calibri"/>
        <family val="2"/>
        <scheme val="minor"/>
      </rPr>
      <t> Q(0,10)</t>
    </r>
  </si>
  <si>
    <t>E (K) gewichteter Mittelwert</t>
  </si>
  <si>
    <t>D10_90 Abstand_90_10</t>
  </si>
  <si>
    <t>D10_90 = Abstand zwischen den Aussaatkosten von Q(0.10) und Q(0.90) der Wetterrealisation bei gegebenen Maschinen (ex-ante)</t>
  </si>
  <si>
    <t>0.75 Quantil; 25%</t>
  </si>
  <si>
    <t>Q(1-p)</t>
  </si>
  <si>
    <t>Q = Quantil, p = Wahrscheinlichkeit, E(K) = Erwartungswert der Aussaatkosten</t>
  </si>
  <si>
    <r>
      <t>M</t>
    </r>
    <r>
      <rPr>
        <vertAlign val="subscript"/>
        <sz val="11"/>
        <color theme="1"/>
        <rFont val="Calibri"/>
        <family val="2"/>
        <scheme val="minor"/>
      </rPr>
      <t>raf</t>
    </r>
    <r>
      <rPr>
        <sz val="11"/>
        <color theme="1"/>
        <rFont val="Calibri"/>
        <family val="2"/>
        <scheme val="minor"/>
      </rPr>
      <t xml:space="preserve"> Q(0,40)= risikoaffine Mechanisierung, M</t>
    </r>
    <r>
      <rPr>
        <vertAlign val="subscript"/>
        <sz val="11"/>
        <color theme="1"/>
        <rFont val="Calibri"/>
        <family val="2"/>
        <scheme val="minor"/>
      </rPr>
      <t>mraf</t>
    </r>
    <r>
      <rPr>
        <sz val="11"/>
        <color theme="1"/>
        <rFont val="Calibri"/>
        <family val="2"/>
        <scheme val="minor"/>
      </rPr>
      <t xml:space="preserve"> Q(0,30)= mittlere risikoaffine Mechanisierung </t>
    </r>
  </si>
  <si>
    <r>
      <t>M</t>
    </r>
    <r>
      <rPr>
        <vertAlign val="subscript"/>
        <sz val="11"/>
        <color theme="1"/>
        <rFont val="Calibri"/>
        <family val="2"/>
        <scheme val="minor"/>
      </rPr>
      <t>mrav</t>
    </r>
    <r>
      <rPr>
        <sz val="11"/>
        <color theme="1"/>
        <rFont val="Calibri"/>
        <family val="2"/>
        <scheme val="minor"/>
      </rPr>
      <t xml:space="preserve"> Q(0,20)= mittlere risikoaverse Mechanisierung , M</t>
    </r>
    <r>
      <rPr>
        <vertAlign val="subscript"/>
        <sz val="11"/>
        <color theme="1"/>
        <rFont val="Calibri"/>
        <family val="2"/>
        <scheme val="minor"/>
      </rPr>
      <t>rav</t>
    </r>
    <r>
      <rPr>
        <sz val="11"/>
        <color theme="1"/>
        <rFont val="Calibri"/>
        <family val="2"/>
        <scheme val="minor"/>
      </rPr>
      <t xml:space="preserve"> Q(0,10)= risikoaverse Mechanisierung </t>
    </r>
  </si>
  <si>
    <t>1639 = Giessen</t>
  </si>
  <si>
    <t>5009 = Teterow</t>
  </si>
  <si>
    <t>596 = Boltenhagen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</si>
</sst>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vertAlign val="subscript"/>
      <sz val="1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2" fontId="0" fillId="0" borderId="0" xfId="0" applyNumberFormat="1"/>
    <xf numFmtId="2" fontId="0" fillId="2" borderId="0" xfId="0" applyNumberFormat="1" applyFill="1"/>
    <xf numFmtId="0" fontId="1" fillId="0" borderId="0" xfId="0" applyFont="1"/>
    <xf numFmtId="0" fontId="1" fillId="2" borderId="0" xfId="0" applyFont="1" applyFill="1"/>
    <xf numFmtId="164" fontId="0" fillId="0" borderId="0" xfId="0" applyNumberFormat="1"/>
    <xf numFmtId="0" fontId="0" fillId="2" borderId="0" xfId="0" applyFill="1"/>
    <xf numFmtId="0" fontId="2" fillId="0" borderId="0" xfId="0" applyFont="1"/>
    <xf numFmtId="0" fontId="0" fillId="0" borderId="0" xfId="0" applyAlignment="1">
      <alignment horizontal="left" vertical="center"/>
    </xf>
    <xf numFmtId="9" fontId="0" fillId="0" borderId="0" xfId="0" applyNumberFormat="1"/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DBB88-F725-4F8E-BD75-7556EBC63752}">
  <dimension ref="A1:T44"/>
  <sheetViews>
    <sheetView zoomScale="85" zoomScaleNormal="85" workbookViewId="0">
      <selection activeCell="B3" sqref="B3:I3"/>
    </sheetView>
  </sheetViews>
  <sheetFormatPr baseColWidth="10" defaultRowHeight="14.4" x14ac:dyDescent="0.3"/>
  <cols>
    <col min="1" max="1" width="34.33203125" bestFit="1" customWidth="1"/>
    <col min="2" max="5" width="18.33203125" bestFit="1" customWidth="1"/>
    <col min="6" max="9" width="21" bestFit="1" customWidth="1"/>
    <col min="10" max="10" width="19.6640625" bestFit="1" customWidth="1"/>
  </cols>
  <sheetData>
    <row r="1" spans="1:20" x14ac:dyDescent="0.3">
      <c r="A1" s="3" t="s">
        <v>7</v>
      </c>
      <c r="B1" s="10" t="s">
        <v>14</v>
      </c>
      <c r="C1" s="10"/>
      <c r="D1" s="10"/>
      <c r="E1" s="10"/>
      <c r="F1" s="10" t="s">
        <v>15</v>
      </c>
      <c r="G1" s="10"/>
      <c r="H1" s="10"/>
      <c r="I1" s="10"/>
    </row>
    <row r="2" spans="1:20" ht="15.6" x14ac:dyDescent="0.35">
      <c r="B2" s="7" t="s">
        <v>16</v>
      </c>
      <c r="C2" s="7" t="s">
        <v>17</v>
      </c>
      <c r="D2" s="7" t="s">
        <v>18</v>
      </c>
      <c r="E2" s="7" t="s">
        <v>19</v>
      </c>
      <c r="F2" s="7" t="s">
        <v>16</v>
      </c>
      <c r="G2" s="7" t="s">
        <v>17</v>
      </c>
      <c r="H2" s="7" t="s">
        <v>18</v>
      </c>
      <c r="I2" s="7" t="s">
        <v>19</v>
      </c>
    </row>
    <row r="3" spans="1:20" x14ac:dyDescent="0.3">
      <c r="A3" s="3" t="s">
        <v>24</v>
      </c>
      <c r="B3" s="3"/>
      <c r="C3" s="3"/>
      <c r="D3" s="3"/>
      <c r="E3" s="3"/>
      <c r="F3" s="4"/>
      <c r="G3" s="4"/>
      <c r="H3" s="4"/>
      <c r="I3" s="4"/>
      <c r="J3" s="4" t="s">
        <v>0</v>
      </c>
    </row>
    <row r="4" spans="1:20" x14ac:dyDescent="0.3">
      <c r="A4" s="9">
        <v>1</v>
      </c>
      <c r="B4" s="1">
        <v>313.52012345679009</v>
      </c>
      <c r="C4" s="1">
        <v>265.61037037037045</v>
      </c>
      <c r="D4" s="1">
        <v>265.61037037037045</v>
      </c>
      <c r="E4" s="1">
        <v>170.95911816578487</v>
      </c>
      <c r="F4" s="2">
        <v>289.30400000000003</v>
      </c>
      <c r="G4" s="2">
        <v>289.30400000000003</v>
      </c>
      <c r="H4" s="2">
        <v>245.85429629629635</v>
      </c>
      <c r="I4" s="2">
        <v>115.94328042328041</v>
      </c>
      <c r="J4" s="5">
        <v>2.5000000000000001E-2</v>
      </c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3">
      <c r="A5" s="9">
        <f>A4-5%</f>
        <v>0.95</v>
      </c>
      <c r="B5" s="1">
        <v>205.57345679012352</v>
      </c>
      <c r="C5" s="1">
        <v>136.07437037037039</v>
      </c>
      <c r="D5" s="1">
        <v>136.07437037037039</v>
      </c>
      <c r="E5" s="1">
        <v>40.695537918871253</v>
      </c>
      <c r="F5" s="2">
        <v>168.45837037037043</v>
      </c>
      <c r="G5" s="2">
        <v>168.45837037037043</v>
      </c>
      <c r="H5" s="2">
        <v>104.86772839506176</v>
      </c>
      <c r="I5" s="2">
        <v>28.065873015873013</v>
      </c>
      <c r="J5" s="1">
        <v>0.05</v>
      </c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3">
      <c r="A6" s="9">
        <f t="shared" ref="A6:A24" si="0">A5-5%</f>
        <v>0.89999999999999991</v>
      </c>
      <c r="B6" s="1">
        <v>104.86876543209878</v>
      </c>
      <c r="C6" s="1">
        <v>41.884074074074078</v>
      </c>
      <c r="D6" s="1">
        <v>41.884074074074078</v>
      </c>
      <c r="E6" s="1">
        <v>9.9171428571428564</v>
      </c>
      <c r="F6" s="2">
        <v>103.69037037037039</v>
      </c>
      <c r="G6" s="2">
        <v>103.69037037037039</v>
      </c>
      <c r="H6" s="2">
        <v>44.113580246913585</v>
      </c>
      <c r="I6" s="2">
        <v>11.771428571428572</v>
      </c>
      <c r="J6" s="1">
        <v>0.05</v>
      </c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3">
      <c r="A7" s="9">
        <f t="shared" si="0"/>
        <v>0.84999999999999987</v>
      </c>
      <c r="B7" s="1">
        <v>38.717283950617286</v>
      </c>
      <c r="C7" s="1">
        <v>15.812962962962981</v>
      </c>
      <c r="D7" s="1">
        <v>15.812962962962981</v>
      </c>
      <c r="E7" s="1">
        <v>9.9171428571428564</v>
      </c>
      <c r="F7" s="2">
        <v>24.503333333333348</v>
      </c>
      <c r="G7" s="2">
        <v>24.503333333333348</v>
      </c>
      <c r="H7" s="2">
        <v>8.9899999999999984</v>
      </c>
      <c r="I7" s="2">
        <v>11.771428571428572</v>
      </c>
      <c r="J7" s="1">
        <v>0.05</v>
      </c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3">
      <c r="A8" s="9">
        <f t="shared" si="0"/>
        <v>0.79999999999999982</v>
      </c>
      <c r="B8" s="1">
        <v>31.475308641975321</v>
      </c>
      <c r="C8" s="1">
        <v>8.2088888888888896</v>
      </c>
      <c r="D8" s="1">
        <v>8.2088888888888896</v>
      </c>
      <c r="E8" s="1">
        <v>9.9171428571428564</v>
      </c>
      <c r="F8" s="2">
        <v>24.503333333333348</v>
      </c>
      <c r="G8" s="2">
        <v>24.503333333333348</v>
      </c>
      <c r="H8" s="2">
        <v>8.9899999999999984</v>
      </c>
      <c r="I8" s="2">
        <v>11.771428571428572</v>
      </c>
      <c r="J8" s="1">
        <v>0.05</v>
      </c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3">
      <c r="A9" s="9">
        <f t="shared" si="0"/>
        <v>0.74999999999999978</v>
      </c>
      <c r="B9" s="1">
        <v>16.991358024691362</v>
      </c>
      <c r="C9" s="1">
        <v>8.2088888888888896</v>
      </c>
      <c r="D9" s="1">
        <v>8.2088888888888896</v>
      </c>
      <c r="E9" s="1">
        <v>9.9171428571428564</v>
      </c>
      <c r="F9" s="2">
        <v>11.467777777777787</v>
      </c>
      <c r="G9" s="2">
        <v>11.467777777777787</v>
      </c>
      <c r="H9" s="2">
        <v>8.9899999999999984</v>
      </c>
      <c r="I9" s="2">
        <v>11.771428571428572</v>
      </c>
      <c r="J9" s="1">
        <v>0.05</v>
      </c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3">
      <c r="A10" s="9">
        <f t="shared" si="0"/>
        <v>0.69999999999999973</v>
      </c>
      <c r="B10" s="1">
        <v>9.7493827160493893</v>
      </c>
      <c r="C10" s="1">
        <v>8.2088888888888896</v>
      </c>
      <c r="D10" s="1">
        <v>8.2088888888888896</v>
      </c>
      <c r="E10" s="1">
        <v>9.9171428571428564</v>
      </c>
      <c r="F10" s="2">
        <v>8.2088888888888896</v>
      </c>
      <c r="G10" s="2">
        <v>8.2088888888888896</v>
      </c>
      <c r="H10" s="2">
        <v>8.9899999999999984</v>
      </c>
      <c r="I10" s="2">
        <v>11.771428571428572</v>
      </c>
      <c r="J10" s="1">
        <v>0.05</v>
      </c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3">
      <c r="A11" s="9">
        <f t="shared" si="0"/>
        <v>0.64999999999999969</v>
      </c>
      <c r="B11" s="1">
        <v>9.7493827160493893</v>
      </c>
      <c r="C11" s="1">
        <v>8.2088888888888896</v>
      </c>
      <c r="D11" s="1">
        <v>8.2088888888888896</v>
      </c>
      <c r="E11" s="1">
        <v>9.9171428571428564</v>
      </c>
      <c r="F11" s="2">
        <v>8.2088888888888896</v>
      </c>
      <c r="G11" s="2">
        <v>8.2088888888888896</v>
      </c>
      <c r="H11" s="2">
        <v>8.9899999999999984</v>
      </c>
      <c r="I11" s="2">
        <v>11.771428571428572</v>
      </c>
      <c r="J11" s="1">
        <v>0.05</v>
      </c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3">
      <c r="A12" s="9">
        <f t="shared" si="0"/>
        <v>0.59999999999999964</v>
      </c>
      <c r="B12" s="1">
        <v>7.9388888888888891</v>
      </c>
      <c r="C12" s="1">
        <v>8.2088888888888896</v>
      </c>
      <c r="D12" s="1">
        <v>8.2088888888888896</v>
      </c>
      <c r="E12" s="1">
        <v>9.9171428571428564</v>
      </c>
      <c r="F12" s="2">
        <v>8.2088888888888896</v>
      </c>
      <c r="G12" s="2">
        <v>8.2088888888888896</v>
      </c>
      <c r="H12" s="2">
        <v>8.9899999999999984</v>
      </c>
      <c r="I12" s="2">
        <v>11.771428571428572</v>
      </c>
      <c r="J12" s="1">
        <v>0.05</v>
      </c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3">
      <c r="A13" s="9">
        <f t="shared" si="0"/>
        <v>0.5499999999999996</v>
      </c>
      <c r="B13" s="1">
        <v>7.9388888888888891</v>
      </c>
      <c r="C13" s="1">
        <v>8.2088888888888896</v>
      </c>
      <c r="D13" s="1">
        <v>8.2088888888888896</v>
      </c>
      <c r="E13" s="1">
        <v>9.9171428571428564</v>
      </c>
      <c r="F13" s="2">
        <v>8.2088888888888896</v>
      </c>
      <c r="G13" s="2">
        <v>8.2088888888888896</v>
      </c>
      <c r="H13" s="2">
        <v>8.9899999999999984</v>
      </c>
      <c r="I13" s="2">
        <v>11.771428571428572</v>
      </c>
      <c r="J13" s="1">
        <v>0.05</v>
      </c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3">
      <c r="A14" s="9">
        <f t="shared" si="0"/>
        <v>0.49999999999999961</v>
      </c>
      <c r="B14" s="1">
        <v>7.9388888888888891</v>
      </c>
      <c r="C14" s="1">
        <v>8.2088888888888896</v>
      </c>
      <c r="D14" s="1">
        <v>8.2088888888888896</v>
      </c>
      <c r="E14" s="1">
        <v>9.9171428571428564</v>
      </c>
      <c r="F14" s="2">
        <v>8.2088888888888896</v>
      </c>
      <c r="G14" s="2">
        <v>8.2088888888888896</v>
      </c>
      <c r="H14" s="2">
        <v>8.9899999999999984</v>
      </c>
      <c r="I14" s="2">
        <v>11.771428571428572</v>
      </c>
      <c r="J14" s="1">
        <v>0.05</v>
      </c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3">
      <c r="A15" s="9">
        <f t="shared" si="0"/>
        <v>0.44999999999999962</v>
      </c>
      <c r="B15" s="1">
        <v>7.9388888888888891</v>
      </c>
      <c r="C15" s="1">
        <v>8.2088888888888896</v>
      </c>
      <c r="D15" s="1">
        <v>8.2088888888888896</v>
      </c>
      <c r="E15" s="1">
        <v>9.9171428571428564</v>
      </c>
      <c r="F15" s="2">
        <v>8.2088888888888896</v>
      </c>
      <c r="G15" s="2">
        <v>8.2088888888888896</v>
      </c>
      <c r="H15" s="2">
        <v>8.9899999999999984</v>
      </c>
      <c r="I15" s="2">
        <v>11.771428571428572</v>
      </c>
      <c r="J15" s="1">
        <v>0.05</v>
      </c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3">
      <c r="A16" s="9">
        <f t="shared" si="0"/>
        <v>0.39999999999999963</v>
      </c>
      <c r="B16" s="1">
        <v>7.9388888888888891</v>
      </c>
      <c r="C16" s="1">
        <v>8.2088888888888896</v>
      </c>
      <c r="D16" s="1">
        <v>8.2088888888888896</v>
      </c>
      <c r="E16" s="1">
        <v>9.9171428571428564</v>
      </c>
      <c r="F16" s="2">
        <v>8.2088888888888896</v>
      </c>
      <c r="G16" s="2">
        <v>8.2088888888888896</v>
      </c>
      <c r="H16" s="2">
        <v>8.9899999999999984</v>
      </c>
      <c r="I16" s="2">
        <v>11.771428571428572</v>
      </c>
      <c r="J16" s="1">
        <v>0.05</v>
      </c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3">
      <c r="A17" s="9">
        <f t="shared" si="0"/>
        <v>0.34999999999999964</v>
      </c>
      <c r="B17" s="1">
        <v>7.9388888888888891</v>
      </c>
      <c r="C17" s="1">
        <v>8.2088888888888896</v>
      </c>
      <c r="D17" s="1">
        <v>8.2088888888888896</v>
      </c>
      <c r="E17" s="1">
        <v>9.9171428571428564</v>
      </c>
      <c r="F17" s="2">
        <v>8.2088888888888896</v>
      </c>
      <c r="G17" s="2">
        <v>8.2088888888888896</v>
      </c>
      <c r="H17" s="2">
        <v>8.9899999999999984</v>
      </c>
      <c r="I17" s="2">
        <v>11.771428571428572</v>
      </c>
      <c r="J17" s="1">
        <v>0.05</v>
      </c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3">
      <c r="A18" s="9">
        <f t="shared" si="0"/>
        <v>0.29999999999999966</v>
      </c>
      <c r="B18" s="1">
        <v>7.9388888888888891</v>
      </c>
      <c r="C18" s="1">
        <v>8.2088888888888896</v>
      </c>
      <c r="D18" s="1">
        <v>8.2088888888888896</v>
      </c>
      <c r="E18" s="1">
        <v>9.9171428571428564</v>
      </c>
      <c r="F18" s="2">
        <v>8.2088888888888896</v>
      </c>
      <c r="G18" s="2">
        <v>8.2088888888888896</v>
      </c>
      <c r="H18" s="2">
        <v>8.9899999999999984</v>
      </c>
      <c r="I18" s="2">
        <v>11.771428571428572</v>
      </c>
      <c r="J18" s="1">
        <v>0.05</v>
      </c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3">
      <c r="A19" s="9">
        <f t="shared" si="0"/>
        <v>0.24999999999999967</v>
      </c>
      <c r="B19" s="1">
        <v>7.9388888888888891</v>
      </c>
      <c r="C19" s="1">
        <v>8.2088888888888896</v>
      </c>
      <c r="D19" s="1">
        <v>8.2088888888888896</v>
      </c>
      <c r="E19" s="1">
        <v>9.9171428571428564</v>
      </c>
      <c r="F19" s="2">
        <v>8.2088888888888896</v>
      </c>
      <c r="G19" s="2">
        <v>8.2088888888888896</v>
      </c>
      <c r="H19" s="2">
        <v>8.9899999999999984</v>
      </c>
      <c r="I19" s="2">
        <v>11.771428571428572</v>
      </c>
      <c r="J19" s="1">
        <v>0.05</v>
      </c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3">
      <c r="A20" s="9">
        <f t="shared" si="0"/>
        <v>0.19999999999999968</v>
      </c>
      <c r="B20" s="1">
        <v>7.9388888888888891</v>
      </c>
      <c r="C20" s="1">
        <v>8.2088888888888896</v>
      </c>
      <c r="D20" s="1">
        <v>8.2088888888888896</v>
      </c>
      <c r="E20" s="1">
        <v>9.9171428571428564</v>
      </c>
      <c r="F20" s="2">
        <v>8.2088888888888896</v>
      </c>
      <c r="G20" s="2">
        <v>8.2088888888888896</v>
      </c>
      <c r="H20" s="2">
        <v>8.9899999999999984</v>
      </c>
      <c r="I20" s="2">
        <v>11.771428571428572</v>
      </c>
      <c r="J20" s="1">
        <v>0.05</v>
      </c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3">
      <c r="A21" s="9">
        <f t="shared" si="0"/>
        <v>0.14999999999999969</v>
      </c>
      <c r="B21" s="1">
        <v>7.9388888888888891</v>
      </c>
      <c r="C21" s="1">
        <v>8.2088888888888896</v>
      </c>
      <c r="D21" s="1">
        <v>8.2088888888888896</v>
      </c>
      <c r="E21" s="1">
        <v>9.9171428571428564</v>
      </c>
      <c r="F21" s="2">
        <v>8.2088888888888896</v>
      </c>
      <c r="G21" s="2">
        <v>8.2088888888888896</v>
      </c>
      <c r="H21" s="2">
        <v>8.9899999999999984</v>
      </c>
      <c r="I21" s="2">
        <v>11.771428571428572</v>
      </c>
      <c r="J21" s="1">
        <v>0.05</v>
      </c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3">
      <c r="A22" s="9">
        <f t="shared" si="0"/>
        <v>9.9999999999999686E-2</v>
      </c>
      <c r="B22" s="1">
        <v>7.9388888888888891</v>
      </c>
      <c r="C22" s="1">
        <v>8.2088888888888896</v>
      </c>
      <c r="D22" s="1">
        <v>8.2088888888888896</v>
      </c>
      <c r="E22" s="1">
        <v>9.9171428571428564</v>
      </c>
      <c r="F22" s="2">
        <v>8.2088888888888896</v>
      </c>
      <c r="G22" s="2">
        <v>8.2088888888888896</v>
      </c>
      <c r="H22" s="2">
        <v>8.9899999999999984</v>
      </c>
      <c r="I22" s="2">
        <v>11.771428571428572</v>
      </c>
      <c r="J22" s="1">
        <v>0.05</v>
      </c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3">
      <c r="A23" s="9">
        <f t="shared" si="0"/>
        <v>4.9999999999999684E-2</v>
      </c>
      <c r="B23" s="1">
        <v>7.9388888888888891</v>
      </c>
      <c r="C23" s="1">
        <v>8.2088888888888896</v>
      </c>
      <c r="D23" s="1">
        <v>8.2088888888888896</v>
      </c>
      <c r="E23" s="1">
        <v>9.9171428571428564</v>
      </c>
      <c r="F23" s="2">
        <v>8.2088888888888896</v>
      </c>
      <c r="G23" s="2">
        <v>8.2088888888888896</v>
      </c>
      <c r="H23" s="2">
        <v>8.9899999999999984</v>
      </c>
      <c r="I23" s="2">
        <v>11.771428571428572</v>
      </c>
      <c r="J23" s="1">
        <v>0.05</v>
      </c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3">
      <c r="A24" s="9">
        <f t="shared" si="0"/>
        <v>-3.1918911957973251E-16</v>
      </c>
      <c r="B24" s="1">
        <v>7.9388888888888891</v>
      </c>
      <c r="C24" s="1">
        <v>8.2088888888888896</v>
      </c>
      <c r="D24" s="1">
        <v>8.2088888888888896</v>
      </c>
      <c r="E24" s="1">
        <v>9.9171428571428564</v>
      </c>
      <c r="F24" s="2">
        <v>8.2088888888888896</v>
      </c>
      <c r="G24" s="2">
        <v>8.2088888888888896</v>
      </c>
      <c r="H24" s="2">
        <v>8.9899999999999984</v>
      </c>
      <c r="I24" s="2">
        <v>11.771428571428572</v>
      </c>
      <c r="J24" s="5">
        <v>2.5000000000000001E-2</v>
      </c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3">
      <c r="F25" s="6"/>
      <c r="G25" s="6"/>
      <c r="H25" s="6"/>
      <c r="I25" s="6"/>
    </row>
    <row r="26" spans="1:20" x14ac:dyDescent="0.3">
      <c r="A26" t="s">
        <v>11</v>
      </c>
      <c r="B26" s="1">
        <f>AVERAGE(B4:B24)</f>
        <v>39.70717225161669</v>
      </c>
      <c r="C26" s="1">
        <f>AVERAGE(C4:C24)</f>
        <v>28.520613756613745</v>
      </c>
      <c r="D26" s="1">
        <f t="shared" ref="D26:I26" si="1">AVERAGE(D4:D24)</f>
        <v>28.520613756613745</v>
      </c>
      <c r="E26" s="1">
        <f t="shared" si="1"/>
        <v>19.051446208112864</v>
      </c>
      <c r="F26" s="2">
        <f t="shared" si="1"/>
        <v>35.47907231040562</v>
      </c>
      <c r="G26" s="2">
        <f t="shared" si="1"/>
        <v>35.47907231040562</v>
      </c>
      <c r="H26" s="2">
        <f t="shared" si="1"/>
        <v>26.507409758965327</v>
      </c>
      <c r="I26" s="2">
        <f t="shared" si="1"/>
        <v>17.507918871252215</v>
      </c>
      <c r="J26" s="1"/>
    </row>
    <row r="27" spans="1:20" x14ac:dyDescent="0.3">
      <c r="A27" t="s">
        <v>20</v>
      </c>
      <c r="B27" s="1">
        <f>SUMPRODUCT(B4:B24,$J4:$J24)</f>
        <v>33.656055555555554</v>
      </c>
      <c r="C27" s="1">
        <f t="shared" ref="C27:H27" si="2">SUMPRODUCT(C4:C24,$J4:$J24)</f>
        <v>23.10116296296296</v>
      </c>
      <c r="D27" s="1">
        <f t="shared" si="2"/>
        <v>23.10116296296296</v>
      </c>
      <c r="E27" s="1">
        <f t="shared" si="2"/>
        <v>15.482111992945319</v>
      </c>
      <c r="F27" s="2">
        <f t="shared" si="2"/>
        <v>29.815203703703702</v>
      </c>
      <c r="G27" s="2">
        <f t="shared" si="2"/>
        <v>29.815203703703702</v>
      </c>
      <c r="H27" s="2">
        <f t="shared" si="2"/>
        <v>21.461672839506186</v>
      </c>
      <c r="I27" s="2">
        <f>SUMPRODUCT(I4:I24,$J4:$J24)</f>
        <v>15.190447089947096</v>
      </c>
      <c r="J27" s="1"/>
    </row>
    <row r="28" spans="1:20" x14ac:dyDescent="0.3">
      <c r="A28" t="s">
        <v>21</v>
      </c>
      <c r="B28" s="1">
        <f>B6-B22</f>
        <v>96.9298765432099</v>
      </c>
      <c r="C28" s="1">
        <f t="shared" ref="C28:I28" si="3">C6-C22</f>
        <v>33.675185185185185</v>
      </c>
      <c r="D28" s="1">
        <f t="shared" si="3"/>
        <v>33.675185185185185</v>
      </c>
      <c r="E28" s="1">
        <f t="shared" si="3"/>
        <v>0</v>
      </c>
      <c r="F28" s="2">
        <f>F6-F22</f>
        <v>95.481481481481495</v>
      </c>
      <c r="G28" s="2">
        <f t="shared" si="3"/>
        <v>95.481481481481495</v>
      </c>
      <c r="H28" s="2">
        <f t="shared" si="3"/>
        <v>35.12358024691359</v>
      </c>
      <c r="I28" s="2">
        <f t="shared" si="3"/>
        <v>0</v>
      </c>
      <c r="J28" s="1"/>
    </row>
    <row r="29" spans="1:20" x14ac:dyDescent="0.3">
      <c r="A29" t="s">
        <v>1</v>
      </c>
      <c r="B29" s="1">
        <f>B4-B24</f>
        <v>305.58123456790122</v>
      </c>
      <c r="C29" s="1">
        <f t="shared" ref="C29:I29" si="4">C4-C24</f>
        <v>257.40148148148154</v>
      </c>
      <c r="D29" s="1">
        <f t="shared" si="4"/>
        <v>257.40148148148154</v>
      </c>
      <c r="E29" s="1">
        <f t="shared" si="4"/>
        <v>161.04197530864201</v>
      </c>
      <c r="F29" s="2">
        <f t="shared" si="4"/>
        <v>281.09511111111112</v>
      </c>
      <c r="G29" s="2">
        <f t="shared" si="4"/>
        <v>281.09511111111112</v>
      </c>
      <c r="H29" s="2">
        <f t="shared" si="4"/>
        <v>236.86429629629635</v>
      </c>
      <c r="I29" s="2">
        <f t="shared" si="4"/>
        <v>104.17185185185184</v>
      </c>
      <c r="J29" s="1"/>
    </row>
    <row r="30" spans="1:20" x14ac:dyDescent="0.3">
      <c r="A30" t="s">
        <v>2</v>
      </c>
      <c r="B30" s="1">
        <f>_xlfn.STDEV.P(B4:B24)</f>
        <v>76.292291803970812</v>
      </c>
      <c r="C30" s="1">
        <f t="shared" ref="C30:I30" si="5">_xlfn.STDEV.P(C4:C24)</f>
        <v>59.814417179897767</v>
      </c>
      <c r="D30" s="1">
        <f t="shared" si="5"/>
        <v>59.814417179897767</v>
      </c>
      <c r="E30" s="1">
        <f t="shared" si="5"/>
        <v>34.592651271639653</v>
      </c>
      <c r="F30" s="2">
        <f t="shared" si="5"/>
        <v>68.568974077597801</v>
      </c>
      <c r="G30" s="2">
        <f t="shared" si="5"/>
        <v>68.568974077597801</v>
      </c>
      <c r="H30" s="2">
        <f t="shared" si="5"/>
        <v>53.49091912855279</v>
      </c>
      <c r="I30" s="2">
        <f t="shared" si="5"/>
        <v>22.281991338125039</v>
      </c>
    </row>
    <row r="31" spans="1:20" x14ac:dyDescent="0.3">
      <c r="F31" s="6"/>
      <c r="G31" s="6"/>
      <c r="H31" s="6"/>
      <c r="I31" s="6"/>
    </row>
    <row r="32" spans="1:20" x14ac:dyDescent="0.3">
      <c r="A32" t="s">
        <v>3</v>
      </c>
      <c r="B32" s="1">
        <f>_xlfn.PERCENTILE.INC(B4:B24,0.1)</f>
        <v>7.9388888888888891</v>
      </c>
      <c r="C32" s="1">
        <f t="shared" ref="C32:I32" si="6">_xlfn.PERCENTILE.INC(C4:C24,0.1)</f>
        <v>8.2088888888888896</v>
      </c>
      <c r="D32" s="1">
        <f t="shared" si="6"/>
        <v>8.2088888888888896</v>
      </c>
      <c r="E32" s="1">
        <f t="shared" si="6"/>
        <v>9.9171428571428564</v>
      </c>
      <c r="F32" s="2">
        <f>_xlfn.PERCENTILE.INC(F4:F24,0.1)</f>
        <v>8.2088888888888896</v>
      </c>
      <c r="G32" s="2">
        <f t="shared" si="6"/>
        <v>8.2088888888888896</v>
      </c>
      <c r="H32" s="2">
        <f t="shared" si="6"/>
        <v>8.9899999999999984</v>
      </c>
      <c r="I32" s="2">
        <f t="shared" si="6"/>
        <v>11.771428571428572</v>
      </c>
    </row>
    <row r="33" spans="1:9" x14ac:dyDescent="0.3">
      <c r="A33" t="s">
        <v>4</v>
      </c>
      <c r="B33" s="1">
        <f>_xlfn.PERCENTILE.INC(B4:B24,0.25)</f>
        <v>7.9388888888888891</v>
      </c>
      <c r="C33" s="1">
        <f t="shared" ref="C33:I33" si="7">_xlfn.PERCENTILE.INC(C4:C24,0.25)</f>
        <v>8.2088888888888896</v>
      </c>
      <c r="D33" s="1">
        <f t="shared" si="7"/>
        <v>8.2088888888888896</v>
      </c>
      <c r="E33" s="1">
        <f t="shared" si="7"/>
        <v>9.9171428571428564</v>
      </c>
      <c r="F33" s="2">
        <f t="shared" si="7"/>
        <v>8.2088888888888896</v>
      </c>
      <c r="G33" s="2">
        <f t="shared" si="7"/>
        <v>8.2088888888888896</v>
      </c>
      <c r="H33" s="2">
        <f t="shared" si="7"/>
        <v>8.9899999999999984</v>
      </c>
      <c r="I33" s="2">
        <f t="shared" si="7"/>
        <v>11.771428571428572</v>
      </c>
    </row>
    <row r="34" spans="1:9" x14ac:dyDescent="0.3">
      <c r="A34" t="s">
        <v>5</v>
      </c>
      <c r="B34" s="1">
        <f>_xlfn.PERCENTILE.INC(B4:B24,0.5)</f>
        <v>7.9388888888888891</v>
      </c>
      <c r="C34" s="1">
        <f t="shared" ref="C34:I34" si="8">_xlfn.PERCENTILE.INC(C4:C24,0.5)</f>
        <v>8.2088888888888896</v>
      </c>
      <c r="D34" s="1">
        <f t="shared" si="8"/>
        <v>8.2088888888888896</v>
      </c>
      <c r="E34" s="1">
        <f t="shared" si="8"/>
        <v>9.9171428571428564</v>
      </c>
      <c r="F34" s="2">
        <f>_xlfn.PERCENTILE.INC(F4:F24,0.5)</f>
        <v>8.2088888888888896</v>
      </c>
      <c r="G34" s="2">
        <f t="shared" si="8"/>
        <v>8.2088888888888896</v>
      </c>
      <c r="H34" s="2">
        <f t="shared" si="8"/>
        <v>8.9899999999999984</v>
      </c>
      <c r="I34" s="2">
        <f t="shared" si="8"/>
        <v>11.771428571428572</v>
      </c>
    </row>
    <row r="35" spans="1:9" x14ac:dyDescent="0.3">
      <c r="A35" t="s">
        <v>23</v>
      </c>
      <c r="B35" s="1">
        <f>_xlfn.PERCENTILE.INC(B4:B24,0.75)</f>
        <v>16.991358024691362</v>
      </c>
      <c r="C35" s="1">
        <f t="shared" ref="C35:I35" si="9">_xlfn.PERCENTILE.INC(C4:C24,0.75)</f>
        <v>8.2088888888888896</v>
      </c>
      <c r="D35" s="1">
        <f t="shared" si="9"/>
        <v>8.2088888888888896</v>
      </c>
      <c r="E35" s="1">
        <f t="shared" si="9"/>
        <v>9.9171428571428564</v>
      </c>
      <c r="F35" s="2">
        <f t="shared" si="9"/>
        <v>11.467777777777787</v>
      </c>
      <c r="G35" s="2">
        <f t="shared" si="9"/>
        <v>11.467777777777787</v>
      </c>
      <c r="H35" s="2">
        <f t="shared" si="9"/>
        <v>8.9899999999999984</v>
      </c>
      <c r="I35" s="2">
        <f t="shared" si="9"/>
        <v>11.771428571428572</v>
      </c>
    </row>
    <row r="36" spans="1:9" x14ac:dyDescent="0.3">
      <c r="A36" t="s">
        <v>6</v>
      </c>
      <c r="B36" s="1">
        <f>B35-B33</f>
        <v>9.0524691358024718</v>
      </c>
      <c r="C36" s="1">
        <f t="shared" ref="C36:I36" si="10">C35-C33</f>
        <v>0</v>
      </c>
      <c r="D36" s="1">
        <f t="shared" si="10"/>
        <v>0</v>
      </c>
      <c r="E36" s="1">
        <f t="shared" si="10"/>
        <v>0</v>
      </c>
      <c r="F36" s="2">
        <f t="shared" si="10"/>
        <v>3.2588888888888974</v>
      </c>
      <c r="G36" s="2">
        <f t="shared" si="10"/>
        <v>3.2588888888888974</v>
      </c>
      <c r="H36" s="2">
        <f t="shared" si="10"/>
        <v>0</v>
      </c>
      <c r="I36" s="2">
        <f t="shared" si="10"/>
        <v>0</v>
      </c>
    </row>
    <row r="37" spans="1:9" x14ac:dyDescent="0.3">
      <c r="B37" s="1"/>
      <c r="C37" s="1"/>
      <c r="D37" s="1"/>
      <c r="E37" s="1"/>
      <c r="F37" s="1"/>
      <c r="G37" s="1"/>
      <c r="H37" s="1"/>
      <c r="I37" s="1"/>
    </row>
    <row r="38" spans="1:9" x14ac:dyDescent="0.3">
      <c r="A38" s="8" t="s">
        <v>25</v>
      </c>
      <c r="B38" s="1"/>
      <c r="C38" s="1"/>
      <c r="D38" s="1"/>
      <c r="E38" s="1"/>
      <c r="F38" s="1"/>
      <c r="G38" s="1"/>
      <c r="H38" s="1"/>
      <c r="I38" s="1"/>
    </row>
    <row r="39" spans="1:9" x14ac:dyDescent="0.3">
      <c r="A39" s="8" t="s">
        <v>22</v>
      </c>
      <c r="B39" s="1"/>
      <c r="C39" s="1"/>
      <c r="D39" s="1"/>
      <c r="E39" s="1"/>
      <c r="F39" s="1"/>
      <c r="G39" s="1"/>
      <c r="H39" s="1"/>
      <c r="I39" s="1"/>
    </row>
    <row r="40" spans="1:9" ht="15.6" x14ac:dyDescent="0.3">
      <c r="A40" s="8" t="s">
        <v>26</v>
      </c>
    </row>
    <row r="41" spans="1:9" ht="15.6" x14ac:dyDescent="0.35">
      <c r="A41" t="s">
        <v>27</v>
      </c>
    </row>
    <row r="42" spans="1:9" x14ac:dyDescent="0.3">
      <c r="A42" s="8" t="s">
        <v>28</v>
      </c>
    </row>
    <row r="43" spans="1:9" x14ac:dyDescent="0.3">
      <c r="A43" s="8" t="s">
        <v>29</v>
      </c>
    </row>
    <row r="44" spans="1:9" x14ac:dyDescent="0.3">
      <c r="A44" s="8" t="s">
        <v>30</v>
      </c>
    </row>
  </sheetData>
  <mergeCells count="2">
    <mergeCell ref="B1:E1"/>
    <mergeCell ref="F1:I1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4E923-373C-4803-A35B-BB8AF5D89DA5}">
  <dimension ref="A1:T44"/>
  <sheetViews>
    <sheetView zoomScale="85" zoomScaleNormal="85" workbookViewId="0">
      <selection activeCell="B3" sqref="B3:I3"/>
    </sheetView>
  </sheetViews>
  <sheetFormatPr baseColWidth="10" defaultRowHeight="14.4" x14ac:dyDescent="0.3"/>
  <cols>
    <col min="1" max="1" width="32.5546875" bestFit="1" customWidth="1"/>
    <col min="2" max="5" width="18.33203125" bestFit="1" customWidth="1"/>
    <col min="6" max="9" width="21" bestFit="1" customWidth="1"/>
    <col min="10" max="10" width="19.6640625" bestFit="1" customWidth="1"/>
  </cols>
  <sheetData>
    <row r="1" spans="1:20" x14ac:dyDescent="0.3">
      <c r="A1" s="3" t="s">
        <v>8</v>
      </c>
      <c r="B1" s="10" t="s">
        <v>14</v>
      </c>
      <c r="C1" s="10"/>
      <c r="D1" s="10"/>
      <c r="E1" s="10"/>
      <c r="F1" s="10" t="s">
        <v>15</v>
      </c>
      <c r="G1" s="10"/>
      <c r="H1" s="10"/>
      <c r="I1" s="10"/>
    </row>
    <row r="2" spans="1:20" ht="15.6" x14ac:dyDescent="0.35">
      <c r="B2" s="7" t="s">
        <v>16</v>
      </c>
      <c r="C2" s="7" t="s">
        <v>17</v>
      </c>
      <c r="D2" s="7" t="s">
        <v>18</v>
      </c>
      <c r="E2" s="7" t="s">
        <v>19</v>
      </c>
      <c r="F2" s="7" t="s">
        <v>16</v>
      </c>
      <c r="G2" s="7" t="s">
        <v>17</v>
      </c>
      <c r="H2" s="7" t="s">
        <v>18</v>
      </c>
      <c r="I2" s="7" t="s">
        <v>19</v>
      </c>
    </row>
    <row r="3" spans="1:20" x14ac:dyDescent="0.3">
      <c r="A3" s="3" t="s">
        <v>24</v>
      </c>
      <c r="B3" s="3"/>
      <c r="C3" s="3"/>
      <c r="D3" s="3"/>
      <c r="E3" s="3"/>
      <c r="F3" s="4"/>
      <c r="G3" s="4"/>
      <c r="H3" s="4"/>
      <c r="I3" s="4"/>
      <c r="J3" s="4" t="s">
        <v>0</v>
      </c>
    </row>
    <row r="4" spans="1:20" x14ac:dyDescent="0.3">
      <c r="A4" s="9">
        <v>1</v>
      </c>
      <c r="B4" s="1">
        <v>291.93939682539695</v>
      </c>
      <c r="C4" s="1">
        <v>263.37932980599658</v>
      </c>
      <c r="D4" s="1">
        <v>263.37932980599658</v>
      </c>
      <c r="E4" s="1">
        <v>149.13906172839509</v>
      </c>
      <c r="F4" s="2">
        <v>562.88714285714286</v>
      </c>
      <c r="G4" s="2">
        <v>564.74142857142863</v>
      </c>
      <c r="H4" s="2">
        <v>570.3042857142857</v>
      </c>
      <c r="I4" s="2">
        <v>585.13857142857148</v>
      </c>
      <c r="J4" s="5">
        <v>2.5000000000000001E-2</v>
      </c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3">
      <c r="A5" s="9">
        <f>A4-5%</f>
        <v>0.95</v>
      </c>
      <c r="B5" s="1">
        <v>224.64624126984134</v>
      </c>
      <c r="C5" s="1">
        <v>188.60915696649036</v>
      </c>
      <c r="D5" s="1">
        <v>188.60915696649036</v>
      </c>
      <c r="E5" s="1">
        <v>64.797851851851874</v>
      </c>
      <c r="F5" s="2">
        <v>433.35114285714292</v>
      </c>
      <c r="G5" s="2">
        <v>417.93396190476187</v>
      </c>
      <c r="H5" s="2">
        <v>371.68241904761908</v>
      </c>
      <c r="I5" s="2">
        <v>248.34497142857143</v>
      </c>
      <c r="J5" s="1">
        <v>0.05</v>
      </c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3">
      <c r="A6" s="9">
        <f t="shared" ref="A6:A24" si="0">A5-5%</f>
        <v>0.89999999999999991</v>
      </c>
      <c r="B6" s="1">
        <v>69.916285714285777</v>
      </c>
      <c r="C6" s="1">
        <v>51.240194003527336</v>
      </c>
      <c r="D6" s="1">
        <v>51.240194003527336</v>
      </c>
      <c r="E6" s="1">
        <v>15.479999999999999</v>
      </c>
      <c r="F6" s="2">
        <v>281.31025396825396</v>
      </c>
      <c r="G6" s="2">
        <v>245.62095449735452</v>
      </c>
      <c r="H6" s="2">
        <v>138.55305608465605</v>
      </c>
      <c r="I6" s="2">
        <v>38.658571428571427</v>
      </c>
      <c r="J6" s="1">
        <v>0.05</v>
      </c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3">
      <c r="A7" s="9">
        <f t="shared" si="0"/>
        <v>0.84999999999999987</v>
      </c>
      <c r="B7" s="1">
        <v>34.960063492063497</v>
      </c>
      <c r="C7" s="1">
        <v>22.272292768959442</v>
      </c>
      <c r="D7" s="1">
        <v>22.272292768959442</v>
      </c>
      <c r="E7" s="1">
        <v>15.479999999999999</v>
      </c>
      <c r="F7" s="2">
        <v>169.15499470899476</v>
      </c>
      <c r="G7" s="2">
        <v>118.51166067019408</v>
      </c>
      <c r="H7" s="2">
        <v>57.209791887125213</v>
      </c>
      <c r="I7" s="2">
        <v>38.658571428571427</v>
      </c>
      <c r="J7" s="1">
        <v>0.05</v>
      </c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3">
      <c r="A8" s="9">
        <f t="shared" si="0"/>
        <v>0.79999999999999982</v>
      </c>
      <c r="B8" s="1">
        <v>24.531619047619071</v>
      </c>
      <c r="C8" s="1">
        <v>11.771428571428572</v>
      </c>
      <c r="D8" s="1">
        <v>11.771428571428572</v>
      </c>
      <c r="E8" s="1">
        <v>15.479999999999999</v>
      </c>
      <c r="F8" s="2">
        <v>88.194994708994741</v>
      </c>
      <c r="G8" s="2">
        <v>56.571477954144626</v>
      </c>
      <c r="H8" s="2">
        <v>23.896705467372126</v>
      </c>
      <c r="I8" s="2">
        <v>38.658571428571427</v>
      </c>
      <c r="J8" s="1">
        <v>0.05</v>
      </c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3">
      <c r="A9" s="9">
        <f t="shared" si="0"/>
        <v>0.74999999999999978</v>
      </c>
      <c r="B9" s="1">
        <v>14.103174603174612</v>
      </c>
      <c r="C9" s="1">
        <v>11.771428571428572</v>
      </c>
      <c r="D9" s="1">
        <v>11.771428571428572</v>
      </c>
      <c r="E9" s="1">
        <v>15.479999999999999</v>
      </c>
      <c r="F9" s="2">
        <v>32.701587301587317</v>
      </c>
      <c r="G9" s="2">
        <v>18.261428571428571</v>
      </c>
      <c r="H9" s="2">
        <v>23.824285714285715</v>
      </c>
      <c r="I9" s="2">
        <v>38.658571428571427</v>
      </c>
      <c r="J9" s="1">
        <v>0.05</v>
      </c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3">
      <c r="A10" s="9">
        <f t="shared" si="0"/>
        <v>0.69999999999999973</v>
      </c>
      <c r="B10" s="1">
        <v>14.103174603174612</v>
      </c>
      <c r="C10" s="1">
        <v>11.771428571428572</v>
      </c>
      <c r="D10" s="1">
        <v>11.771428571428572</v>
      </c>
      <c r="E10" s="1">
        <v>15.479999999999999</v>
      </c>
      <c r="F10" s="2">
        <v>32.701587301587317</v>
      </c>
      <c r="G10" s="2">
        <v>18.261428571428571</v>
      </c>
      <c r="H10" s="2">
        <v>23.824285714285715</v>
      </c>
      <c r="I10" s="2">
        <v>38.658571428571427</v>
      </c>
      <c r="J10" s="1">
        <v>0.05</v>
      </c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3">
      <c r="A11" s="9">
        <f t="shared" si="0"/>
        <v>0.64999999999999969</v>
      </c>
      <c r="B11" s="1">
        <v>14.103174603174612</v>
      </c>
      <c r="C11" s="1">
        <v>11.771428571428572</v>
      </c>
      <c r="D11" s="1">
        <v>11.771428571428572</v>
      </c>
      <c r="E11" s="1">
        <v>15.479999999999999</v>
      </c>
      <c r="F11" s="2">
        <v>19.666031746031774</v>
      </c>
      <c r="G11" s="2">
        <v>18.261428571428571</v>
      </c>
      <c r="H11" s="2">
        <v>23.824285714285715</v>
      </c>
      <c r="I11" s="2">
        <v>38.658571428571427</v>
      </c>
      <c r="J11" s="1">
        <v>0.05</v>
      </c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3">
      <c r="A12" s="9">
        <f t="shared" si="0"/>
        <v>0.59999999999999964</v>
      </c>
      <c r="B12" s="1">
        <v>10.844285714285714</v>
      </c>
      <c r="C12" s="1">
        <v>11.771428571428572</v>
      </c>
      <c r="D12" s="1">
        <v>11.771428571428572</v>
      </c>
      <c r="E12" s="1">
        <v>15.479999999999999</v>
      </c>
      <c r="F12" s="2">
        <v>16.407142857142858</v>
      </c>
      <c r="G12" s="2">
        <v>18.261428571428571</v>
      </c>
      <c r="H12" s="2">
        <v>23.824285714285715</v>
      </c>
      <c r="I12" s="2">
        <v>38.658571428571427</v>
      </c>
      <c r="J12" s="1">
        <v>0.05</v>
      </c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3">
      <c r="A13" s="9">
        <f t="shared" si="0"/>
        <v>0.5499999999999996</v>
      </c>
      <c r="B13" s="1">
        <v>10.844285714285714</v>
      </c>
      <c r="C13" s="1">
        <v>11.771428571428572</v>
      </c>
      <c r="D13" s="1">
        <v>11.771428571428572</v>
      </c>
      <c r="E13" s="1">
        <v>15.479999999999999</v>
      </c>
      <c r="F13" s="2">
        <v>16.407142857142858</v>
      </c>
      <c r="G13" s="2">
        <v>18.261428571428571</v>
      </c>
      <c r="H13" s="2">
        <v>23.824285714285715</v>
      </c>
      <c r="I13" s="2">
        <v>38.658571428571427</v>
      </c>
      <c r="J13" s="1">
        <v>0.05</v>
      </c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3">
      <c r="A14" s="9">
        <f t="shared" si="0"/>
        <v>0.49999999999999961</v>
      </c>
      <c r="B14" s="1">
        <v>10.844285714285714</v>
      </c>
      <c r="C14" s="1">
        <v>11.771428571428572</v>
      </c>
      <c r="D14" s="1">
        <v>11.771428571428572</v>
      </c>
      <c r="E14" s="1">
        <v>15.479999999999999</v>
      </c>
      <c r="F14" s="2">
        <v>16.407142857142858</v>
      </c>
      <c r="G14" s="2">
        <v>18.261428571428571</v>
      </c>
      <c r="H14" s="2">
        <v>23.824285714285715</v>
      </c>
      <c r="I14" s="2">
        <v>38.658571428571427</v>
      </c>
      <c r="J14" s="1">
        <v>0.05</v>
      </c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3">
      <c r="A15" s="9">
        <f t="shared" si="0"/>
        <v>0.44999999999999962</v>
      </c>
      <c r="B15" s="1">
        <v>10.844285714285714</v>
      </c>
      <c r="C15" s="1">
        <v>11.771428571428572</v>
      </c>
      <c r="D15" s="1">
        <v>11.771428571428572</v>
      </c>
      <c r="E15" s="1">
        <v>15.479999999999999</v>
      </c>
      <c r="F15" s="2">
        <v>16.407142857142858</v>
      </c>
      <c r="G15" s="2">
        <v>18.261428571428571</v>
      </c>
      <c r="H15" s="2">
        <v>23.824285714285715</v>
      </c>
      <c r="I15" s="2">
        <v>38.658571428571427</v>
      </c>
      <c r="J15" s="1">
        <v>0.05</v>
      </c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3">
      <c r="A16" s="9">
        <f t="shared" si="0"/>
        <v>0.39999999999999963</v>
      </c>
      <c r="B16" s="1">
        <v>10.844285714285714</v>
      </c>
      <c r="C16" s="1">
        <v>11.771428571428572</v>
      </c>
      <c r="D16" s="1">
        <v>11.771428571428572</v>
      </c>
      <c r="E16" s="1">
        <v>15.479999999999999</v>
      </c>
      <c r="F16" s="2">
        <v>16.407142857142858</v>
      </c>
      <c r="G16" s="2">
        <v>18.261428571428571</v>
      </c>
      <c r="H16" s="2">
        <v>23.824285714285715</v>
      </c>
      <c r="I16" s="2">
        <v>38.658571428571427</v>
      </c>
      <c r="J16" s="1">
        <v>0.05</v>
      </c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3">
      <c r="A17" s="9">
        <f t="shared" si="0"/>
        <v>0.34999999999999964</v>
      </c>
      <c r="B17" s="1">
        <v>10.844285714285714</v>
      </c>
      <c r="C17" s="1">
        <v>11.771428571428572</v>
      </c>
      <c r="D17" s="1">
        <v>11.771428571428572</v>
      </c>
      <c r="E17" s="1">
        <v>15.479999999999999</v>
      </c>
      <c r="F17" s="2">
        <v>16.407142857142858</v>
      </c>
      <c r="G17" s="2">
        <v>18.261428571428571</v>
      </c>
      <c r="H17" s="2">
        <v>23.824285714285715</v>
      </c>
      <c r="I17" s="2">
        <v>38.658571428571427</v>
      </c>
      <c r="J17" s="1">
        <v>0.05</v>
      </c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3">
      <c r="A18" s="9">
        <f t="shared" si="0"/>
        <v>0.29999999999999966</v>
      </c>
      <c r="B18" s="1">
        <v>10.844285714285714</v>
      </c>
      <c r="C18" s="1">
        <v>11.771428571428572</v>
      </c>
      <c r="D18" s="1">
        <v>11.771428571428572</v>
      </c>
      <c r="E18" s="1">
        <v>15.479999999999999</v>
      </c>
      <c r="F18" s="2">
        <v>16.407142857142858</v>
      </c>
      <c r="G18" s="2">
        <v>18.261428571428571</v>
      </c>
      <c r="H18" s="2">
        <v>23.824285714285715</v>
      </c>
      <c r="I18" s="2">
        <v>38.658571428571427</v>
      </c>
      <c r="J18" s="1">
        <v>0.05</v>
      </c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3">
      <c r="A19" s="9">
        <f t="shared" si="0"/>
        <v>0.24999999999999967</v>
      </c>
      <c r="B19" s="1">
        <v>10.844285714285714</v>
      </c>
      <c r="C19" s="1">
        <v>11.771428571428572</v>
      </c>
      <c r="D19" s="1">
        <v>11.771428571428572</v>
      </c>
      <c r="E19" s="1">
        <v>15.479999999999999</v>
      </c>
      <c r="F19" s="2">
        <v>16.407142857142858</v>
      </c>
      <c r="G19" s="2">
        <v>18.261428571428571</v>
      </c>
      <c r="H19" s="2">
        <v>23.824285714285715</v>
      </c>
      <c r="I19" s="2">
        <v>38.658571428571427</v>
      </c>
      <c r="J19" s="1">
        <v>0.05</v>
      </c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3">
      <c r="A20" s="9">
        <f t="shared" si="0"/>
        <v>0.19999999999999968</v>
      </c>
      <c r="B20" s="1">
        <v>10.844285714285714</v>
      </c>
      <c r="C20" s="1">
        <v>11.771428571428572</v>
      </c>
      <c r="D20" s="1">
        <v>11.771428571428572</v>
      </c>
      <c r="E20" s="1">
        <v>15.479999999999999</v>
      </c>
      <c r="F20" s="2">
        <v>16.407142857142858</v>
      </c>
      <c r="G20" s="2">
        <v>18.261428571428571</v>
      </c>
      <c r="H20" s="2">
        <v>23.824285714285715</v>
      </c>
      <c r="I20" s="2">
        <v>38.658571428571427</v>
      </c>
      <c r="J20" s="1">
        <v>0.05</v>
      </c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3">
      <c r="A21" s="9">
        <f t="shared" si="0"/>
        <v>0.14999999999999969</v>
      </c>
      <c r="B21" s="1">
        <v>10.844285714285714</v>
      </c>
      <c r="C21" s="1">
        <v>11.771428571428572</v>
      </c>
      <c r="D21" s="1">
        <v>11.771428571428572</v>
      </c>
      <c r="E21" s="1">
        <v>15.479999999999999</v>
      </c>
      <c r="F21" s="2">
        <v>16.407142857142858</v>
      </c>
      <c r="G21" s="2">
        <v>18.261428571428571</v>
      </c>
      <c r="H21" s="2">
        <v>23.824285714285715</v>
      </c>
      <c r="I21" s="2">
        <v>38.658571428571427</v>
      </c>
      <c r="J21" s="1">
        <v>0.05</v>
      </c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3">
      <c r="A22" s="9">
        <f t="shared" si="0"/>
        <v>9.9999999999999686E-2</v>
      </c>
      <c r="B22" s="1">
        <v>10.844285714285714</v>
      </c>
      <c r="C22" s="1">
        <v>11.771428571428572</v>
      </c>
      <c r="D22" s="1">
        <v>11.771428571428572</v>
      </c>
      <c r="E22" s="1">
        <v>15.479999999999999</v>
      </c>
      <c r="F22" s="2">
        <v>16.407142857142858</v>
      </c>
      <c r="G22" s="2">
        <v>18.261428571428571</v>
      </c>
      <c r="H22" s="2">
        <v>23.824285714285715</v>
      </c>
      <c r="I22" s="2">
        <v>38.658571428571427</v>
      </c>
      <c r="J22" s="1">
        <v>0.05</v>
      </c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3">
      <c r="A23" s="9">
        <f t="shared" si="0"/>
        <v>4.9999999999999684E-2</v>
      </c>
      <c r="B23" s="1">
        <v>10.844285714285714</v>
      </c>
      <c r="C23" s="1">
        <v>11.771428571428572</v>
      </c>
      <c r="D23" s="1">
        <v>11.771428571428572</v>
      </c>
      <c r="E23" s="1">
        <v>15.479999999999999</v>
      </c>
      <c r="F23" s="2">
        <v>16.407142857142858</v>
      </c>
      <c r="G23" s="2">
        <v>18.261428571428571</v>
      </c>
      <c r="H23" s="2">
        <v>23.824285714285715</v>
      </c>
      <c r="I23" s="2">
        <v>38.658571428571427</v>
      </c>
      <c r="J23" s="1">
        <v>0.05</v>
      </c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3">
      <c r="A24" s="9">
        <f t="shared" si="0"/>
        <v>-3.1918911957973251E-16</v>
      </c>
      <c r="B24" s="1">
        <v>10.844285714285714</v>
      </c>
      <c r="C24" s="1">
        <v>11.771428571428572</v>
      </c>
      <c r="D24" s="1">
        <v>11.771428571428572</v>
      </c>
      <c r="E24" s="1">
        <v>15.479999999999999</v>
      </c>
      <c r="F24" s="2">
        <v>16.407142857142858</v>
      </c>
      <c r="G24" s="2">
        <v>18.261428571428571</v>
      </c>
      <c r="H24" s="2">
        <v>23.824285714285715</v>
      </c>
      <c r="I24" s="2">
        <v>38.658571428571427</v>
      </c>
      <c r="J24" s="5">
        <v>2.5000000000000001E-2</v>
      </c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3">
      <c r="F25" s="6"/>
      <c r="G25" s="6"/>
      <c r="H25" s="6"/>
      <c r="I25" s="6"/>
    </row>
    <row r="26" spans="1:20" x14ac:dyDescent="0.3">
      <c r="A26" t="s">
        <v>11</v>
      </c>
      <c r="B26" s="1">
        <f>AVERAGE(B4:B24)</f>
        <v>39.489468783068759</v>
      </c>
      <c r="C26" s="1">
        <f>AVERAGE(C4:C24)</f>
        <v>34.553107583774285</v>
      </c>
      <c r="D26" s="1">
        <f t="shared" ref="D26:I26" si="1">AVERAGE(D4:D24)</f>
        <v>34.553107583774285</v>
      </c>
      <c r="E26" s="1">
        <f t="shared" si="1"/>
        <v>24.193186360964155</v>
      </c>
      <c r="F26" s="2">
        <f t="shared" si="1"/>
        <v>87.298123456790137</v>
      </c>
      <c r="G26" s="2">
        <f t="shared" si="1"/>
        <v>80.741063844797125</v>
      </c>
      <c r="H26" s="2">
        <f t="shared" si="1"/>
        <v>73.468325220458524</v>
      </c>
      <c r="I26" s="2">
        <f t="shared" si="1"/>
        <v>74.666495238095195</v>
      </c>
      <c r="J26" s="1"/>
    </row>
    <row r="27" spans="1:20" x14ac:dyDescent="0.3">
      <c r="A27" t="s">
        <v>20</v>
      </c>
      <c r="B27" s="1">
        <f>SUMPRODUCT(B4:B24,$J4:$J24)</f>
        <v>33.894350158730177</v>
      </c>
      <c r="C27" s="1">
        <f t="shared" ref="C27:H27" si="2">SUMPRODUCT(C4:C24,$J4:$J24)</f>
        <v>29.401994003527324</v>
      </c>
      <c r="D27" s="1">
        <f t="shared" si="2"/>
        <v>29.401994003527324</v>
      </c>
      <c r="E27" s="1">
        <f t="shared" si="2"/>
        <v>21.287369135802486</v>
      </c>
      <c r="F27" s="2">
        <f t="shared" si="2"/>
        <v>77.180672486772551</v>
      </c>
      <c r="G27" s="2">
        <f t="shared" si="2"/>
        <v>70.203045608465601</v>
      </c>
      <c r="H27" s="2">
        <f t="shared" si="2"/>
        <v>62.28852719576723</v>
      </c>
      <c r="I27" s="2">
        <f>SUMPRODUCT(I4:I24,$J4:$J24)</f>
        <v>62.804891428571395</v>
      </c>
      <c r="J27" s="1"/>
    </row>
    <row r="28" spans="1:20" x14ac:dyDescent="0.3">
      <c r="A28" t="s">
        <v>21</v>
      </c>
      <c r="B28" s="1">
        <f>B6-B22</f>
        <v>59.07200000000006</v>
      </c>
      <c r="C28" s="1">
        <f t="shared" ref="C28:I28" si="3">C6-C22</f>
        <v>39.468765432098763</v>
      </c>
      <c r="D28" s="1">
        <f t="shared" si="3"/>
        <v>39.468765432098763</v>
      </c>
      <c r="E28" s="1">
        <f t="shared" si="3"/>
        <v>0</v>
      </c>
      <c r="F28" s="2">
        <f>F6-F22</f>
        <v>264.90311111111112</v>
      </c>
      <c r="G28" s="2">
        <f t="shared" si="3"/>
        <v>227.35952592592594</v>
      </c>
      <c r="H28" s="2">
        <f t="shared" si="3"/>
        <v>114.72877037037034</v>
      </c>
      <c r="I28" s="2">
        <f t="shared" si="3"/>
        <v>0</v>
      </c>
      <c r="J28" s="1"/>
    </row>
    <row r="29" spans="1:20" x14ac:dyDescent="0.3">
      <c r="A29" t="s">
        <v>1</v>
      </c>
      <c r="B29" s="1">
        <f>B4-B24</f>
        <v>281.09511111111124</v>
      </c>
      <c r="C29" s="1">
        <f t="shared" ref="C29:I29" si="4">C4-C24</f>
        <v>251.607901234568</v>
      </c>
      <c r="D29" s="1">
        <f t="shared" si="4"/>
        <v>251.607901234568</v>
      </c>
      <c r="E29" s="1">
        <f t="shared" si="4"/>
        <v>133.6590617283951</v>
      </c>
      <c r="F29" s="2">
        <f t="shared" si="4"/>
        <v>546.48</v>
      </c>
      <c r="G29" s="2">
        <f t="shared" si="4"/>
        <v>546.48</v>
      </c>
      <c r="H29" s="2">
        <f t="shared" si="4"/>
        <v>546.48</v>
      </c>
      <c r="I29" s="2">
        <f t="shared" si="4"/>
        <v>546.48</v>
      </c>
      <c r="J29" s="1"/>
    </row>
    <row r="30" spans="1:20" x14ac:dyDescent="0.3">
      <c r="A30" t="s">
        <v>2</v>
      </c>
      <c r="B30" s="1">
        <f>_xlfn.STDEV.P(B4:B24)</f>
        <v>72.959394121465209</v>
      </c>
      <c r="C30" s="1">
        <f t="shared" ref="C30:I30" si="5">_xlfn.STDEV.P(C4:C24)</f>
        <v>63.750655223585575</v>
      </c>
      <c r="D30" s="1">
        <f t="shared" si="5"/>
        <v>63.750655223585575</v>
      </c>
      <c r="E30" s="1">
        <f t="shared" si="5"/>
        <v>29.842988604342604</v>
      </c>
      <c r="F30" s="2">
        <f t="shared" si="5"/>
        <v>148.98821209195907</v>
      </c>
      <c r="G30" s="2">
        <f t="shared" si="5"/>
        <v>144.68534758936332</v>
      </c>
      <c r="H30" s="2">
        <f t="shared" si="5"/>
        <v>134.90169533962163</v>
      </c>
      <c r="I30" s="2">
        <f t="shared" si="5"/>
        <v>122.54849275878277</v>
      </c>
    </row>
    <row r="31" spans="1:20" x14ac:dyDescent="0.3">
      <c r="F31" s="6"/>
      <c r="G31" s="6"/>
      <c r="H31" s="6"/>
      <c r="I31" s="6"/>
    </row>
    <row r="32" spans="1:20" x14ac:dyDescent="0.3">
      <c r="A32" t="s">
        <v>3</v>
      </c>
      <c r="B32" s="1">
        <f>_xlfn.PERCENTILE.INC(B4:B24,0.1)</f>
        <v>10.844285714285714</v>
      </c>
      <c r="C32" s="1">
        <f t="shared" ref="C32:I32" si="6">_xlfn.PERCENTILE.INC(C4:C24,0.1)</f>
        <v>11.771428571428572</v>
      </c>
      <c r="D32" s="1">
        <f t="shared" si="6"/>
        <v>11.771428571428572</v>
      </c>
      <c r="E32" s="1">
        <f t="shared" si="6"/>
        <v>15.479999999999999</v>
      </c>
      <c r="F32" s="2">
        <f>_xlfn.PERCENTILE.INC(F4:F24,0.1)</f>
        <v>16.407142857142858</v>
      </c>
      <c r="G32" s="2">
        <f t="shared" si="6"/>
        <v>18.261428571428571</v>
      </c>
      <c r="H32" s="2">
        <f t="shared" si="6"/>
        <v>23.824285714285715</v>
      </c>
      <c r="I32" s="2">
        <f t="shared" si="6"/>
        <v>38.658571428571427</v>
      </c>
    </row>
    <row r="33" spans="1:9" x14ac:dyDescent="0.3">
      <c r="A33" t="s">
        <v>4</v>
      </c>
      <c r="B33" s="1">
        <f>_xlfn.PERCENTILE.INC(B4:B24,0.25)</f>
        <v>10.844285714285714</v>
      </c>
      <c r="C33" s="1">
        <f t="shared" ref="C33:I33" si="7">_xlfn.PERCENTILE.INC(C4:C24,0.25)</f>
        <v>11.771428571428572</v>
      </c>
      <c r="D33" s="1">
        <f t="shared" si="7"/>
        <v>11.771428571428572</v>
      </c>
      <c r="E33" s="1">
        <f t="shared" si="7"/>
        <v>15.479999999999999</v>
      </c>
      <c r="F33" s="2">
        <f t="shared" si="7"/>
        <v>16.407142857142858</v>
      </c>
      <c r="G33" s="2">
        <f t="shared" si="7"/>
        <v>18.261428571428571</v>
      </c>
      <c r="H33" s="2">
        <f t="shared" si="7"/>
        <v>23.824285714285715</v>
      </c>
      <c r="I33" s="2">
        <f t="shared" si="7"/>
        <v>38.658571428571427</v>
      </c>
    </row>
    <row r="34" spans="1:9" x14ac:dyDescent="0.3">
      <c r="A34" t="s">
        <v>5</v>
      </c>
      <c r="B34" s="1">
        <f>_xlfn.PERCENTILE.INC(B4:B24,0.5)</f>
        <v>10.844285714285714</v>
      </c>
      <c r="C34" s="1">
        <f t="shared" ref="C34:I34" si="8">_xlfn.PERCENTILE.INC(C4:C24,0.5)</f>
        <v>11.771428571428572</v>
      </c>
      <c r="D34" s="1">
        <f t="shared" si="8"/>
        <v>11.771428571428572</v>
      </c>
      <c r="E34" s="1">
        <f t="shared" si="8"/>
        <v>15.479999999999999</v>
      </c>
      <c r="F34" s="2">
        <f>_xlfn.PERCENTILE.INC(F4:F24,0.5)</f>
        <v>16.407142857142858</v>
      </c>
      <c r="G34" s="2">
        <f t="shared" si="8"/>
        <v>18.261428571428571</v>
      </c>
      <c r="H34" s="2">
        <f t="shared" si="8"/>
        <v>23.824285714285715</v>
      </c>
      <c r="I34" s="2">
        <f t="shared" si="8"/>
        <v>38.658571428571427</v>
      </c>
    </row>
    <row r="35" spans="1:9" x14ac:dyDescent="0.3">
      <c r="A35" t="s">
        <v>23</v>
      </c>
      <c r="B35" s="1">
        <f>_xlfn.PERCENTILE.INC(B4:B24,0.75)</f>
        <v>14.103174603174612</v>
      </c>
      <c r="C35" s="1">
        <f t="shared" ref="C35:I35" si="9">_xlfn.PERCENTILE.INC(C4:C24,0.75)</f>
        <v>11.771428571428572</v>
      </c>
      <c r="D35" s="1">
        <f t="shared" si="9"/>
        <v>11.771428571428572</v>
      </c>
      <c r="E35" s="1">
        <f t="shared" si="9"/>
        <v>15.479999999999999</v>
      </c>
      <c r="F35" s="2">
        <f t="shared" si="9"/>
        <v>32.701587301587317</v>
      </c>
      <c r="G35" s="2">
        <f t="shared" si="9"/>
        <v>18.261428571428571</v>
      </c>
      <c r="H35" s="2">
        <f t="shared" si="9"/>
        <v>23.824285714285715</v>
      </c>
      <c r="I35" s="2">
        <f t="shared" si="9"/>
        <v>38.658571428571427</v>
      </c>
    </row>
    <row r="36" spans="1:9" x14ac:dyDescent="0.3">
      <c r="A36" t="s">
        <v>6</v>
      </c>
      <c r="B36" s="1">
        <f>B35-B33</f>
        <v>3.2588888888888974</v>
      </c>
      <c r="C36" s="1">
        <f t="shared" ref="C36:I36" si="10">C35-C33</f>
        <v>0</v>
      </c>
      <c r="D36" s="1">
        <f t="shared" si="10"/>
        <v>0</v>
      </c>
      <c r="E36" s="1">
        <f t="shared" si="10"/>
        <v>0</v>
      </c>
      <c r="F36" s="2">
        <f t="shared" si="10"/>
        <v>16.294444444444458</v>
      </c>
      <c r="G36" s="2">
        <f t="shared" si="10"/>
        <v>0</v>
      </c>
      <c r="H36" s="2">
        <f t="shared" si="10"/>
        <v>0</v>
      </c>
      <c r="I36" s="2">
        <f t="shared" si="10"/>
        <v>0</v>
      </c>
    </row>
    <row r="37" spans="1:9" x14ac:dyDescent="0.3">
      <c r="B37" s="1"/>
      <c r="C37" s="1"/>
      <c r="D37" s="1"/>
      <c r="E37" s="1"/>
      <c r="F37" s="1"/>
      <c r="G37" s="1"/>
      <c r="H37" s="1"/>
      <c r="I37" s="1"/>
    </row>
    <row r="38" spans="1:9" x14ac:dyDescent="0.3">
      <c r="A38" s="8" t="s">
        <v>25</v>
      </c>
      <c r="B38" s="1"/>
      <c r="C38" s="1"/>
      <c r="D38" s="1"/>
      <c r="E38" s="1"/>
      <c r="F38" s="1"/>
      <c r="G38" s="1"/>
      <c r="H38" s="1"/>
      <c r="I38" s="1"/>
    </row>
    <row r="39" spans="1:9" x14ac:dyDescent="0.3">
      <c r="A39" s="8" t="s">
        <v>22</v>
      </c>
      <c r="B39" s="1"/>
      <c r="C39" s="1"/>
      <c r="D39" s="1"/>
      <c r="E39" s="1"/>
      <c r="F39" s="1"/>
      <c r="G39" s="1"/>
      <c r="H39" s="1"/>
      <c r="I39" s="1"/>
    </row>
    <row r="40" spans="1:9" ht="15.6" x14ac:dyDescent="0.3">
      <c r="A40" s="8" t="s">
        <v>26</v>
      </c>
    </row>
    <row r="41" spans="1:9" ht="15.6" x14ac:dyDescent="0.35">
      <c r="A41" t="s">
        <v>27</v>
      </c>
    </row>
    <row r="42" spans="1:9" x14ac:dyDescent="0.3">
      <c r="A42" s="8" t="s">
        <v>28</v>
      </c>
    </row>
    <row r="43" spans="1:9" x14ac:dyDescent="0.3">
      <c r="A43" s="8" t="s">
        <v>29</v>
      </c>
    </row>
    <row r="44" spans="1:9" x14ac:dyDescent="0.3">
      <c r="A44" s="8" t="s">
        <v>30</v>
      </c>
    </row>
  </sheetData>
  <mergeCells count="2">
    <mergeCell ref="B1:E1"/>
    <mergeCell ref="F1:I1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9915C-C6BB-4C63-98B4-CE5C4766988E}">
  <dimension ref="A1:T44"/>
  <sheetViews>
    <sheetView zoomScale="85" zoomScaleNormal="85" workbookViewId="0">
      <selection activeCell="B3" sqref="B3:I3"/>
    </sheetView>
  </sheetViews>
  <sheetFormatPr baseColWidth="10" defaultRowHeight="14.4" x14ac:dyDescent="0.3"/>
  <cols>
    <col min="1" max="1" width="31.5546875" bestFit="1" customWidth="1"/>
    <col min="2" max="5" width="18.33203125" bestFit="1" customWidth="1"/>
    <col min="6" max="9" width="21" bestFit="1" customWidth="1"/>
    <col min="10" max="10" width="19.6640625" bestFit="1" customWidth="1"/>
  </cols>
  <sheetData>
    <row r="1" spans="1:20" x14ac:dyDescent="0.3">
      <c r="A1" s="3" t="s">
        <v>12</v>
      </c>
      <c r="B1" s="10" t="s">
        <v>14</v>
      </c>
      <c r="C1" s="10"/>
      <c r="D1" s="10"/>
      <c r="E1" s="10"/>
      <c r="F1" s="10" t="s">
        <v>15</v>
      </c>
      <c r="G1" s="10"/>
      <c r="H1" s="10"/>
      <c r="I1" s="10"/>
    </row>
    <row r="2" spans="1:20" ht="15.6" x14ac:dyDescent="0.35">
      <c r="B2" s="7" t="s">
        <v>16</v>
      </c>
      <c r="C2" s="7" t="s">
        <v>17</v>
      </c>
      <c r="D2" s="7" t="s">
        <v>18</v>
      </c>
      <c r="E2" s="7" t="s">
        <v>19</v>
      </c>
      <c r="F2" s="7" t="s">
        <v>16</v>
      </c>
      <c r="G2" s="7" t="s">
        <v>17</v>
      </c>
      <c r="H2" s="7" t="s">
        <v>18</v>
      </c>
      <c r="I2" s="7" t="s">
        <v>19</v>
      </c>
    </row>
    <row r="3" spans="1:20" x14ac:dyDescent="0.3">
      <c r="A3" s="3" t="s">
        <v>24</v>
      </c>
      <c r="B3" s="3"/>
      <c r="C3" s="3"/>
      <c r="D3" s="3"/>
      <c r="E3" s="3"/>
      <c r="F3" s="4"/>
      <c r="G3" s="4"/>
      <c r="H3" s="4"/>
      <c r="I3" s="4"/>
      <c r="J3" s="4" t="s">
        <v>0</v>
      </c>
    </row>
    <row r="4" spans="1:20" x14ac:dyDescent="0.3">
      <c r="A4" s="9">
        <v>1</v>
      </c>
      <c r="B4" s="1">
        <v>411.59628571428578</v>
      </c>
      <c r="C4" s="1">
        <v>381.06657142857148</v>
      </c>
      <c r="D4" s="1">
        <v>320.00714285714292</v>
      </c>
      <c r="E4" s="1">
        <v>289.47742857142862</v>
      </c>
      <c r="F4" s="2">
        <v>432.75504761904762</v>
      </c>
      <c r="G4" s="2">
        <v>432.75504761904762</v>
      </c>
      <c r="H4" s="2">
        <v>405.93390476190473</v>
      </c>
      <c r="I4" s="2">
        <v>329.94066666666669</v>
      </c>
      <c r="J4" s="5">
        <v>2.5000000000000001E-2</v>
      </c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3">
      <c r="A5" s="9">
        <f>A4-5%</f>
        <v>0.95</v>
      </c>
      <c r="B5" s="1">
        <v>376.05584126984127</v>
      </c>
      <c r="C5" s="1">
        <v>337.62825044091716</v>
      </c>
      <c r="D5" s="1">
        <v>260.77306878306888</v>
      </c>
      <c r="E5" s="1">
        <v>222.34547795414471</v>
      </c>
      <c r="F5" s="2">
        <v>292.424380952381</v>
      </c>
      <c r="G5" s="2">
        <v>292.424380952381</v>
      </c>
      <c r="H5" s="2">
        <v>233.21923809523813</v>
      </c>
      <c r="I5" s="2">
        <v>65.471333333333376</v>
      </c>
      <c r="J5" s="1">
        <v>0.05</v>
      </c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3">
      <c r="A6" s="9">
        <f t="shared" ref="A6:A24" si="0">A5-5%</f>
        <v>0.89999999999999991</v>
      </c>
      <c r="B6" s="1">
        <v>194.78739682539691</v>
      </c>
      <c r="C6" s="1">
        <v>116.07792945326278</v>
      </c>
      <c r="D6" s="1">
        <v>32.701587301587317</v>
      </c>
      <c r="E6" s="1">
        <v>18.261428571428571</v>
      </c>
      <c r="F6" s="2">
        <v>278.39131428571437</v>
      </c>
      <c r="G6" s="2">
        <v>278.39131428571437</v>
      </c>
      <c r="H6" s="2">
        <v>215.94777142857149</v>
      </c>
      <c r="I6" s="2">
        <v>47.93</v>
      </c>
      <c r="J6" s="1">
        <v>0.05</v>
      </c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3">
      <c r="A7" s="9">
        <f t="shared" si="0"/>
        <v>0.84999999999999987</v>
      </c>
      <c r="B7" s="1">
        <v>148.58481904761913</v>
      </c>
      <c r="C7" s="1">
        <v>63.754497354497353</v>
      </c>
      <c r="D7" s="1">
        <v>32.701587301587317</v>
      </c>
      <c r="E7" s="1">
        <v>18.261428571428571</v>
      </c>
      <c r="F7" s="2">
        <v>152.09371428571433</v>
      </c>
      <c r="G7" s="2">
        <v>152.09371428571433</v>
      </c>
      <c r="H7" s="2">
        <v>60.504571428571488</v>
      </c>
      <c r="I7" s="2">
        <v>47.93</v>
      </c>
      <c r="J7" s="1">
        <v>0.05</v>
      </c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3">
      <c r="A8" s="9">
        <f t="shared" si="0"/>
        <v>0.79999999999999982</v>
      </c>
      <c r="B8" s="1">
        <v>75.130507936507996</v>
      </c>
      <c r="C8" s="1">
        <v>47.822151675485017</v>
      </c>
      <c r="D8" s="1">
        <v>16.407142857142858</v>
      </c>
      <c r="E8" s="1">
        <v>18.261428571428571</v>
      </c>
      <c r="F8" s="2">
        <v>52.749245149911822</v>
      </c>
      <c r="G8" s="2">
        <v>52.749245149911822</v>
      </c>
      <c r="H8" s="2">
        <v>32.168571428571425</v>
      </c>
      <c r="I8" s="2">
        <v>47.93</v>
      </c>
      <c r="J8" s="1">
        <v>0.05</v>
      </c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3">
      <c r="A9" s="9">
        <f t="shared" si="0"/>
        <v>0.74999999999999978</v>
      </c>
      <c r="B9" s="1">
        <v>56.468730158730168</v>
      </c>
      <c r="C9" s="1">
        <v>35.872892416225753</v>
      </c>
      <c r="D9" s="1">
        <v>16.407142857142858</v>
      </c>
      <c r="E9" s="1">
        <v>18.261428571428571</v>
      </c>
      <c r="F9" s="2">
        <v>26.605714285714289</v>
      </c>
      <c r="G9" s="2">
        <v>26.605714285714289</v>
      </c>
      <c r="H9" s="2">
        <v>32.168571428571425</v>
      </c>
      <c r="I9" s="2">
        <v>47.93</v>
      </c>
      <c r="J9" s="1">
        <v>0.05</v>
      </c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3">
      <c r="A10" s="9">
        <f t="shared" si="0"/>
        <v>0.69999999999999973</v>
      </c>
      <c r="B10" s="1">
        <v>36.263619047619073</v>
      </c>
      <c r="C10" s="1">
        <v>12.698571428571428</v>
      </c>
      <c r="D10" s="1">
        <v>16.407142857142858</v>
      </c>
      <c r="E10" s="1">
        <v>18.261428571428571</v>
      </c>
      <c r="F10" s="2">
        <v>26.605714285714289</v>
      </c>
      <c r="G10" s="2">
        <v>26.605714285714289</v>
      </c>
      <c r="H10" s="2">
        <v>32.168571428571425</v>
      </c>
      <c r="I10" s="2">
        <v>47.93</v>
      </c>
      <c r="J10" s="1">
        <v>0.05</v>
      </c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3">
      <c r="A11" s="9">
        <f t="shared" si="0"/>
        <v>0.64999999999999969</v>
      </c>
      <c r="B11" s="1">
        <v>10.844285714285714</v>
      </c>
      <c r="C11" s="1">
        <v>12.698571428571428</v>
      </c>
      <c r="D11" s="1">
        <v>16.407142857142858</v>
      </c>
      <c r="E11" s="1">
        <v>18.261428571428571</v>
      </c>
      <c r="F11" s="2">
        <v>26.605714285714289</v>
      </c>
      <c r="G11" s="2">
        <v>26.605714285714289</v>
      </c>
      <c r="H11" s="2">
        <v>32.168571428571425</v>
      </c>
      <c r="I11" s="2">
        <v>47.93</v>
      </c>
      <c r="J11" s="1">
        <v>0.05</v>
      </c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3">
      <c r="A12" s="9">
        <f t="shared" si="0"/>
        <v>0.59999999999999964</v>
      </c>
      <c r="B12" s="1">
        <v>10.844285714285714</v>
      </c>
      <c r="C12" s="1">
        <v>12.698571428571428</v>
      </c>
      <c r="D12" s="1">
        <v>16.407142857142858</v>
      </c>
      <c r="E12" s="1">
        <v>18.261428571428571</v>
      </c>
      <c r="F12" s="2">
        <v>26.605714285714289</v>
      </c>
      <c r="G12" s="2">
        <v>26.605714285714289</v>
      </c>
      <c r="H12" s="2">
        <v>32.168571428571425</v>
      </c>
      <c r="I12" s="2">
        <v>47.93</v>
      </c>
      <c r="J12" s="1">
        <v>0.05</v>
      </c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3">
      <c r="A13" s="9">
        <f t="shared" si="0"/>
        <v>0.5499999999999996</v>
      </c>
      <c r="B13" s="1">
        <v>10.844285714285714</v>
      </c>
      <c r="C13" s="1">
        <v>12.698571428571428</v>
      </c>
      <c r="D13" s="1">
        <v>16.407142857142858</v>
      </c>
      <c r="E13" s="1">
        <v>18.261428571428571</v>
      </c>
      <c r="F13" s="2">
        <v>26.605714285714289</v>
      </c>
      <c r="G13" s="2">
        <v>26.605714285714289</v>
      </c>
      <c r="H13" s="2">
        <v>32.168571428571425</v>
      </c>
      <c r="I13" s="2">
        <v>47.93</v>
      </c>
      <c r="J13" s="1">
        <v>0.05</v>
      </c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3">
      <c r="A14" s="9">
        <f t="shared" si="0"/>
        <v>0.49999999999999961</v>
      </c>
      <c r="B14" s="1">
        <v>10.844285714285714</v>
      </c>
      <c r="C14" s="1">
        <v>12.698571428571428</v>
      </c>
      <c r="D14" s="1">
        <v>16.407142857142858</v>
      </c>
      <c r="E14" s="1">
        <v>18.261428571428571</v>
      </c>
      <c r="F14" s="2">
        <v>26.605714285714289</v>
      </c>
      <c r="G14" s="2">
        <v>26.605714285714289</v>
      </c>
      <c r="H14" s="2">
        <v>32.168571428571425</v>
      </c>
      <c r="I14" s="2">
        <v>47.93</v>
      </c>
      <c r="J14" s="1">
        <v>0.05</v>
      </c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3">
      <c r="A15" s="9">
        <f t="shared" si="0"/>
        <v>0.44999999999999962</v>
      </c>
      <c r="B15" s="1">
        <v>10.844285714285714</v>
      </c>
      <c r="C15" s="1">
        <v>12.698571428571428</v>
      </c>
      <c r="D15" s="1">
        <v>16.407142857142858</v>
      </c>
      <c r="E15" s="1">
        <v>18.261428571428571</v>
      </c>
      <c r="F15" s="2">
        <v>26.605714285714289</v>
      </c>
      <c r="G15" s="2">
        <v>26.605714285714289</v>
      </c>
      <c r="H15" s="2">
        <v>32.168571428571425</v>
      </c>
      <c r="I15" s="2">
        <v>47.93</v>
      </c>
      <c r="J15" s="1">
        <v>0.05</v>
      </c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3">
      <c r="A16" s="9">
        <f t="shared" si="0"/>
        <v>0.39999999999999963</v>
      </c>
      <c r="B16" s="1">
        <v>10.844285714285714</v>
      </c>
      <c r="C16" s="1">
        <v>12.698571428571428</v>
      </c>
      <c r="D16" s="1">
        <v>16.407142857142858</v>
      </c>
      <c r="E16" s="1">
        <v>18.261428571428571</v>
      </c>
      <c r="F16" s="2">
        <v>26.605714285714289</v>
      </c>
      <c r="G16" s="2">
        <v>26.605714285714289</v>
      </c>
      <c r="H16" s="2">
        <v>32.168571428571425</v>
      </c>
      <c r="I16" s="2">
        <v>47.93</v>
      </c>
      <c r="J16" s="1">
        <v>0.05</v>
      </c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3">
      <c r="A17" s="9">
        <f t="shared" si="0"/>
        <v>0.34999999999999964</v>
      </c>
      <c r="B17" s="1">
        <v>10.844285714285714</v>
      </c>
      <c r="C17" s="1">
        <v>12.698571428571428</v>
      </c>
      <c r="D17" s="1">
        <v>16.407142857142858</v>
      </c>
      <c r="E17" s="1">
        <v>18.261428571428571</v>
      </c>
      <c r="F17" s="2">
        <v>26.605714285714289</v>
      </c>
      <c r="G17" s="2">
        <v>26.605714285714289</v>
      </c>
      <c r="H17" s="2">
        <v>32.168571428571425</v>
      </c>
      <c r="I17" s="2">
        <v>47.93</v>
      </c>
      <c r="J17" s="1">
        <v>0.05</v>
      </c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3">
      <c r="A18" s="9">
        <f t="shared" si="0"/>
        <v>0.29999999999999966</v>
      </c>
      <c r="B18" s="1">
        <v>10.844285714285714</v>
      </c>
      <c r="C18" s="1">
        <v>12.698571428571428</v>
      </c>
      <c r="D18" s="1">
        <v>16.407142857142858</v>
      </c>
      <c r="E18" s="1">
        <v>18.261428571428571</v>
      </c>
      <c r="F18" s="2">
        <v>26.605714285714289</v>
      </c>
      <c r="G18" s="2">
        <v>26.605714285714289</v>
      </c>
      <c r="H18" s="2">
        <v>32.168571428571425</v>
      </c>
      <c r="I18" s="2">
        <v>47.93</v>
      </c>
      <c r="J18" s="1">
        <v>0.05</v>
      </c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3">
      <c r="A19" s="9">
        <f t="shared" si="0"/>
        <v>0.24999999999999967</v>
      </c>
      <c r="B19" s="1">
        <v>10.844285714285714</v>
      </c>
      <c r="C19" s="1">
        <v>12.698571428571428</v>
      </c>
      <c r="D19" s="1">
        <v>16.407142857142858</v>
      </c>
      <c r="E19" s="1">
        <v>18.261428571428571</v>
      </c>
      <c r="F19" s="2">
        <v>26.605714285714289</v>
      </c>
      <c r="G19" s="2">
        <v>26.605714285714289</v>
      </c>
      <c r="H19" s="2">
        <v>32.168571428571425</v>
      </c>
      <c r="I19" s="2">
        <v>47.93</v>
      </c>
      <c r="J19" s="1">
        <v>0.05</v>
      </c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3">
      <c r="A20" s="9">
        <f t="shared" si="0"/>
        <v>0.19999999999999968</v>
      </c>
      <c r="B20" s="1">
        <v>10.844285714285714</v>
      </c>
      <c r="C20" s="1">
        <v>12.698571428571428</v>
      </c>
      <c r="D20" s="1">
        <v>16.407142857142858</v>
      </c>
      <c r="E20" s="1">
        <v>18.261428571428571</v>
      </c>
      <c r="F20" s="2">
        <v>26.605714285714289</v>
      </c>
      <c r="G20" s="2">
        <v>26.605714285714289</v>
      </c>
      <c r="H20" s="2">
        <v>32.168571428571425</v>
      </c>
      <c r="I20" s="2">
        <v>47.93</v>
      </c>
      <c r="J20" s="1">
        <v>0.05</v>
      </c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3">
      <c r="A21" s="9">
        <f t="shared" si="0"/>
        <v>0.14999999999999969</v>
      </c>
      <c r="B21" s="1">
        <v>10.844285714285714</v>
      </c>
      <c r="C21" s="1">
        <v>12.698571428571428</v>
      </c>
      <c r="D21" s="1">
        <v>16.407142857142858</v>
      </c>
      <c r="E21" s="1">
        <v>18.261428571428571</v>
      </c>
      <c r="F21" s="2">
        <v>26.605714285714289</v>
      </c>
      <c r="G21" s="2">
        <v>26.605714285714289</v>
      </c>
      <c r="H21" s="2">
        <v>32.168571428571425</v>
      </c>
      <c r="I21" s="2">
        <v>47.93</v>
      </c>
      <c r="J21" s="1">
        <v>0.05</v>
      </c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3">
      <c r="A22" s="9">
        <f t="shared" si="0"/>
        <v>9.9999999999999686E-2</v>
      </c>
      <c r="B22" s="1">
        <v>10.844285714285714</v>
      </c>
      <c r="C22" s="1">
        <v>12.698571428571428</v>
      </c>
      <c r="D22" s="1">
        <v>16.407142857142858</v>
      </c>
      <c r="E22" s="1">
        <v>18.261428571428571</v>
      </c>
      <c r="F22" s="2">
        <v>26.605714285714289</v>
      </c>
      <c r="G22" s="2">
        <v>26.605714285714289</v>
      </c>
      <c r="H22" s="2">
        <v>32.168571428571425</v>
      </c>
      <c r="I22" s="2">
        <v>47.93</v>
      </c>
      <c r="J22" s="1">
        <v>0.05</v>
      </c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3">
      <c r="A23" s="9">
        <f t="shared" si="0"/>
        <v>4.9999999999999684E-2</v>
      </c>
      <c r="B23" s="1">
        <v>10.844285714285714</v>
      </c>
      <c r="C23" s="1">
        <v>12.698571428571428</v>
      </c>
      <c r="D23" s="1">
        <v>16.407142857142858</v>
      </c>
      <c r="E23" s="1">
        <v>18.261428571428571</v>
      </c>
      <c r="F23" s="2">
        <v>26.605714285714289</v>
      </c>
      <c r="G23" s="2">
        <v>26.605714285714289</v>
      </c>
      <c r="H23" s="2">
        <v>32.168571428571425</v>
      </c>
      <c r="I23" s="2">
        <v>47.93</v>
      </c>
      <c r="J23" s="1">
        <v>0.05</v>
      </c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3">
      <c r="A24" s="9">
        <f t="shared" si="0"/>
        <v>-3.1918911957973251E-16</v>
      </c>
      <c r="B24" s="1">
        <v>10.844285714285714</v>
      </c>
      <c r="C24" s="1">
        <v>12.698571428571428</v>
      </c>
      <c r="D24" s="1">
        <v>16.407142857142858</v>
      </c>
      <c r="E24" s="1">
        <v>18.261428571428571</v>
      </c>
      <c r="F24" s="2">
        <v>26.605714285714289</v>
      </c>
      <c r="G24" s="2">
        <v>26.605714285714289</v>
      </c>
      <c r="H24" s="2">
        <v>32.168571428571425</v>
      </c>
      <c r="I24" s="2">
        <v>47.93</v>
      </c>
      <c r="J24" s="5">
        <v>2.5000000000000001E-2</v>
      </c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3">
      <c r="F25" s="6"/>
      <c r="G25" s="6"/>
      <c r="H25" s="6"/>
      <c r="I25" s="6"/>
    </row>
    <row r="26" spans="1:20" x14ac:dyDescent="0.3">
      <c r="A26" t="s">
        <v>11</v>
      </c>
      <c r="B26" s="1">
        <f>AVERAGE(B4:B24)</f>
        <v>69.081295238095208</v>
      </c>
      <c r="C26" s="1">
        <f>AVERAGE(C4:C24)</f>
        <v>55.842898295120577</v>
      </c>
      <c r="D26" s="1">
        <f t="shared" ref="D26:I26" si="1">AVERAGE(D4:D24)</f>
        <v>44.052610229276894</v>
      </c>
      <c r="E26" s="1">
        <f t="shared" si="1"/>
        <v>40.894764256319853</v>
      </c>
      <c r="F26" s="2">
        <f t="shared" si="1"/>
        <v>77.814530041152352</v>
      </c>
      <c r="G26" s="2">
        <f t="shared" si="1"/>
        <v>77.814530041152352</v>
      </c>
      <c r="H26" s="2">
        <f t="shared" si="1"/>
        <v>69.641485714285665</v>
      </c>
      <c r="I26" s="2">
        <f t="shared" si="1"/>
        <v>62.194380952380946</v>
      </c>
      <c r="J26" s="1"/>
    </row>
    <row r="27" spans="1:20" x14ac:dyDescent="0.3">
      <c r="A27" t="s">
        <v>20</v>
      </c>
      <c r="B27" s="1">
        <f>SUMPRODUCT(B4:B24,$J4:$J24)</f>
        <v>61.974345714285754</v>
      </c>
      <c r="C27" s="1">
        <f t="shared" ref="C27:H27" si="2">SUMPRODUCT(C4:C24,$J4:$J24)</f>
        <v>48.790914638448015</v>
      </c>
      <c r="D27" s="1">
        <f t="shared" si="2"/>
        <v>37.844883597883616</v>
      </c>
      <c r="E27" s="1">
        <f t="shared" si="2"/>
        <v>35.246031040564361</v>
      </c>
      <c r="F27" s="2">
        <f t="shared" si="2"/>
        <v>70.221237495590813</v>
      </c>
      <c r="G27" s="2">
        <f t="shared" si="2"/>
        <v>70.221237495590813</v>
      </c>
      <c r="H27" s="2">
        <f t="shared" si="2"/>
        <v>62.170998095238062</v>
      </c>
      <c r="I27" s="2">
        <f>SUMPRODUCT(I4:I24,$J4:$J24)</f>
        <v>55.857333333333365</v>
      </c>
      <c r="J27" s="1"/>
    </row>
    <row r="28" spans="1:20" x14ac:dyDescent="0.3">
      <c r="A28" t="s">
        <v>21</v>
      </c>
      <c r="B28" s="1">
        <f>B6-B22</f>
        <v>183.94311111111119</v>
      </c>
      <c r="C28" s="1">
        <f t="shared" ref="C28:I28" si="3">C6-C22</f>
        <v>103.37935802469136</v>
      </c>
      <c r="D28" s="1">
        <f t="shared" si="3"/>
        <v>16.294444444444458</v>
      </c>
      <c r="E28" s="1">
        <f t="shared" si="3"/>
        <v>0</v>
      </c>
      <c r="F28" s="2">
        <f>F6-F22</f>
        <v>251.78560000000007</v>
      </c>
      <c r="G28" s="2">
        <f t="shared" si="3"/>
        <v>251.78560000000007</v>
      </c>
      <c r="H28" s="2">
        <f t="shared" si="3"/>
        <v>183.77920000000006</v>
      </c>
      <c r="I28" s="2">
        <f t="shared" si="3"/>
        <v>0</v>
      </c>
      <c r="J28" s="1"/>
    </row>
    <row r="29" spans="1:20" x14ac:dyDescent="0.3">
      <c r="A29" t="s">
        <v>1</v>
      </c>
      <c r="B29" s="1">
        <f>B4-B24</f>
        <v>400.75200000000007</v>
      </c>
      <c r="C29" s="1">
        <f t="shared" ref="C29:I29" si="4">C4-C24</f>
        <v>368.36800000000005</v>
      </c>
      <c r="D29" s="1">
        <f t="shared" si="4"/>
        <v>303.60000000000008</v>
      </c>
      <c r="E29" s="1">
        <f t="shared" si="4"/>
        <v>271.21600000000007</v>
      </c>
      <c r="F29" s="2">
        <f t="shared" si="4"/>
        <v>406.14933333333335</v>
      </c>
      <c r="G29" s="2">
        <f t="shared" si="4"/>
        <v>406.14933333333335</v>
      </c>
      <c r="H29" s="2">
        <f t="shared" si="4"/>
        <v>373.76533333333327</v>
      </c>
      <c r="I29" s="2">
        <f t="shared" si="4"/>
        <v>282.01066666666668</v>
      </c>
      <c r="J29" s="1"/>
    </row>
    <row r="30" spans="1:20" x14ac:dyDescent="0.3">
      <c r="A30" t="s">
        <v>2</v>
      </c>
      <c r="B30" s="1">
        <f>_xlfn.STDEV.P(B4:B24)</f>
        <v>115.96943037781918</v>
      </c>
      <c r="C30" s="1">
        <f t="shared" ref="C30:I30" si="5">_xlfn.STDEV.P(C4:C24)</f>
        <v>101.71128659834338</v>
      </c>
      <c r="D30" s="1">
        <f t="shared" si="5"/>
        <v>80.583873608995816</v>
      </c>
      <c r="E30" s="1">
        <f t="shared" si="5"/>
        <v>70.525507813611199</v>
      </c>
      <c r="F30" s="2">
        <f t="shared" si="5"/>
        <v>111.34980407115999</v>
      </c>
      <c r="G30" s="2">
        <f t="shared" si="5"/>
        <v>111.34980407115999</v>
      </c>
      <c r="H30" s="2">
        <f t="shared" si="5"/>
        <v>93.912576573254498</v>
      </c>
      <c r="I30" s="2">
        <f t="shared" si="5"/>
        <v>59.986026406886459</v>
      </c>
    </row>
    <row r="31" spans="1:20" x14ac:dyDescent="0.3">
      <c r="F31" s="6"/>
      <c r="G31" s="6"/>
      <c r="H31" s="6"/>
      <c r="I31" s="6"/>
    </row>
    <row r="32" spans="1:20" x14ac:dyDescent="0.3">
      <c r="A32" t="s">
        <v>3</v>
      </c>
      <c r="B32" s="1">
        <f>_xlfn.PERCENTILE.INC(B4:B24,0.1)</f>
        <v>10.844285714285714</v>
      </c>
      <c r="C32" s="1">
        <f t="shared" ref="C32:I32" si="6">_xlfn.PERCENTILE.INC(C4:C24,0.1)</f>
        <v>12.698571428571428</v>
      </c>
      <c r="D32" s="1">
        <f t="shared" si="6"/>
        <v>16.407142857142858</v>
      </c>
      <c r="E32" s="1">
        <f t="shared" si="6"/>
        <v>18.261428571428571</v>
      </c>
      <c r="F32" s="2">
        <f>_xlfn.PERCENTILE.INC(F4:F24,0.1)</f>
        <v>26.605714285714289</v>
      </c>
      <c r="G32" s="2">
        <f t="shared" si="6"/>
        <v>26.605714285714289</v>
      </c>
      <c r="H32" s="2">
        <f t="shared" si="6"/>
        <v>32.168571428571425</v>
      </c>
      <c r="I32" s="2">
        <f t="shared" si="6"/>
        <v>47.93</v>
      </c>
    </row>
    <row r="33" spans="1:9" x14ac:dyDescent="0.3">
      <c r="A33" t="s">
        <v>4</v>
      </c>
      <c r="B33" s="1">
        <f>_xlfn.PERCENTILE.INC(B4:B24,0.25)</f>
        <v>10.844285714285714</v>
      </c>
      <c r="C33" s="1">
        <f t="shared" ref="C33:I33" si="7">_xlfn.PERCENTILE.INC(C4:C24,0.25)</f>
        <v>12.698571428571428</v>
      </c>
      <c r="D33" s="1">
        <f t="shared" si="7"/>
        <v>16.407142857142858</v>
      </c>
      <c r="E33" s="1">
        <f t="shared" si="7"/>
        <v>18.261428571428571</v>
      </c>
      <c r="F33" s="2">
        <f t="shared" si="7"/>
        <v>26.605714285714289</v>
      </c>
      <c r="G33" s="2">
        <f t="shared" si="7"/>
        <v>26.605714285714289</v>
      </c>
      <c r="H33" s="2">
        <f t="shared" si="7"/>
        <v>32.168571428571425</v>
      </c>
      <c r="I33" s="2">
        <f t="shared" si="7"/>
        <v>47.93</v>
      </c>
    </row>
    <row r="34" spans="1:9" x14ac:dyDescent="0.3">
      <c r="A34" t="s">
        <v>5</v>
      </c>
      <c r="B34" s="1">
        <f>_xlfn.PERCENTILE.INC(B4:B24,0.5)</f>
        <v>10.844285714285714</v>
      </c>
      <c r="C34" s="1">
        <f t="shared" ref="C34:I34" si="8">_xlfn.PERCENTILE.INC(C4:C24,0.5)</f>
        <v>12.698571428571428</v>
      </c>
      <c r="D34" s="1">
        <f t="shared" si="8"/>
        <v>16.407142857142858</v>
      </c>
      <c r="E34" s="1">
        <f t="shared" si="8"/>
        <v>18.261428571428571</v>
      </c>
      <c r="F34" s="2">
        <f>_xlfn.PERCENTILE.INC(F4:F24,0.5)</f>
        <v>26.605714285714289</v>
      </c>
      <c r="G34" s="2">
        <f t="shared" si="8"/>
        <v>26.605714285714289</v>
      </c>
      <c r="H34" s="2">
        <f t="shared" si="8"/>
        <v>32.168571428571425</v>
      </c>
      <c r="I34" s="2">
        <f t="shared" si="8"/>
        <v>47.93</v>
      </c>
    </row>
    <row r="35" spans="1:9" x14ac:dyDescent="0.3">
      <c r="A35" t="s">
        <v>23</v>
      </c>
      <c r="B35" s="1">
        <f>_xlfn.PERCENTILE.INC(B4:B24,0.75)</f>
        <v>56.468730158730168</v>
      </c>
      <c r="C35" s="1">
        <f t="shared" ref="C35:I35" si="9">_xlfn.PERCENTILE.INC(C4:C24,0.75)</f>
        <v>35.872892416225753</v>
      </c>
      <c r="D35" s="1">
        <f t="shared" si="9"/>
        <v>16.407142857142858</v>
      </c>
      <c r="E35" s="1">
        <f t="shared" si="9"/>
        <v>18.261428571428571</v>
      </c>
      <c r="F35" s="2">
        <f t="shared" si="9"/>
        <v>26.605714285714289</v>
      </c>
      <c r="G35" s="2">
        <f t="shared" si="9"/>
        <v>26.605714285714289</v>
      </c>
      <c r="H35" s="2">
        <f t="shared" si="9"/>
        <v>32.168571428571425</v>
      </c>
      <c r="I35" s="2">
        <f t="shared" si="9"/>
        <v>47.93</v>
      </c>
    </row>
    <row r="36" spans="1:9" x14ac:dyDescent="0.3">
      <c r="A36" t="s">
        <v>6</v>
      </c>
      <c r="B36" s="1">
        <f>B35-B33</f>
        <v>45.62444444444445</v>
      </c>
      <c r="C36" s="1">
        <f t="shared" ref="C36:I36" si="10">C35-C33</f>
        <v>23.174320987654326</v>
      </c>
      <c r="D36" s="1">
        <f t="shared" si="10"/>
        <v>0</v>
      </c>
      <c r="E36" s="1">
        <f t="shared" si="10"/>
        <v>0</v>
      </c>
      <c r="F36" s="2">
        <f t="shared" si="10"/>
        <v>0</v>
      </c>
      <c r="G36" s="2">
        <f t="shared" si="10"/>
        <v>0</v>
      </c>
      <c r="H36" s="2">
        <f t="shared" si="10"/>
        <v>0</v>
      </c>
      <c r="I36" s="2">
        <f t="shared" si="10"/>
        <v>0</v>
      </c>
    </row>
    <row r="37" spans="1:9" x14ac:dyDescent="0.3">
      <c r="B37" s="1"/>
      <c r="C37" s="1"/>
      <c r="D37" s="1"/>
      <c r="E37" s="1"/>
      <c r="F37" s="1"/>
      <c r="G37" s="1"/>
      <c r="H37" s="1"/>
      <c r="I37" s="1"/>
    </row>
    <row r="38" spans="1:9" x14ac:dyDescent="0.3">
      <c r="A38" s="8" t="s">
        <v>25</v>
      </c>
      <c r="B38" s="1"/>
      <c r="C38" s="1"/>
      <c r="D38" s="1"/>
      <c r="E38" s="1"/>
      <c r="F38" s="1"/>
      <c r="G38" s="1"/>
      <c r="H38" s="1"/>
      <c r="I38" s="1"/>
    </row>
    <row r="39" spans="1:9" x14ac:dyDescent="0.3">
      <c r="A39" s="8" t="s">
        <v>22</v>
      </c>
      <c r="B39" s="1"/>
      <c r="C39" s="1"/>
      <c r="D39" s="1"/>
      <c r="E39" s="1"/>
      <c r="F39" s="1"/>
      <c r="G39" s="1"/>
      <c r="H39" s="1"/>
      <c r="I39" s="1"/>
    </row>
    <row r="40" spans="1:9" ht="15.6" x14ac:dyDescent="0.3">
      <c r="A40" s="8" t="s">
        <v>26</v>
      </c>
    </row>
    <row r="41" spans="1:9" ht="15.6" x14ac:dyDescent="0.35">
      <c r="A41" t="s">
        <v>27</v>
      </c>
    </row>
    <row r="42" spans="1:9" x14ac:dyDescent="0.3">
      <c r="A42" s="8" t="s">
        <v>28</v>
      </c>
    </row>
    <row r="43" spans="1:9" x14ac:dyDescent="0.3">
      <c r="A43" s="8" t="s">
        <v>29</v>
      </c>
    </row>
    <row r="44" spans="1:9" x14ac:dyDescent="0.3">
      <c r="A44" s="8" t="s">
        <v>30</v>
      </c>
    </row>
  </sheetData>
  <mergeCells count="2">
    <mergeCell ref="B1:E1"/>
    <mergeCell ref="F1:I1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B6E3C-D8F4-4191-B1AC-236366013CF1}">
  <dimension ref="A1:J44"/>
  <sheetViews>
    <sheetView zoomScale="85" zoomScaleNormal="85" workbookViewId="0">
      <selection activeCell="B3" sqref="B3:I3"/>
    </sheetView>
  </sheetViews>
  <sheetFormatPr baseColWidth="10" defaultRowHeight="14.4" x14ac:dyDescent="0.3"/>
  <cols>
    <col min="1" max="1" width="32.44140625" bestFit="1" customWidth="1"/>
    <col min="2" max="5" width="18.33203125" bestFit="1" customWidth="1"/>
    <col min="6" max="9" width="21" bestFit="1" customWidth="1"/>
    <col min="10" max="10" width="19.6640625" bestFit="1" customWidth="1"/>
  </cols>
  <sheetData>
    <row r="1" spans="1:10" x14ac:dyDescent="0.3">
      <c r="A1" s="3" t="s">
        <v>9</v>
      </c>
      <c r="B1" s="10" t="s">
        <v>14</v>
      </c>
      <c r="C1" s="10"/>
      <c r="D1" s="10"/>
      <c r="E1" s="10"/>
      <c r="F1" s="10" t="s">
        <v>15</v>
      </c>
      <c r="G1" s="10"/>
      <c r="H1" s="10"/>
      <c r="I1" s="10"/>
    </row>
    <row r="2" spans="1:10" ht="15.6" x14ac:dyDescent="0.35">
      <c r="B2" s="7" t="s">
        <v>16</v>
      </c>
      <c r="C2" s="7" t="s">
        <v>17</v>
      </c>
      <c r="D2" s="7" t="s">
        <v>18</v>
      </c>
      <c r="E2" s="7" t="s">
        <v>19</v>
      </c>
      <c r="F2" s="7" t="s">
        <v>16</v>
      </c>
      <c r="G2" s="7" t="s">
        <v>17</v>
      </c>
      <c r="H2" s="7" t="s">
        <v>18</v>
      </c>
      <c r="I2" s="7" t="s">
        <v>19</v>
      </c>
    </row>
    <row r="3" spans="1:10" x14ac:dyDescent="0.3">
      <c r="A3" s="3" t="s">
        <v>24</v>
      </c>
      <c r="B3" s="3"/>
      <c r="C3" s="3"/>
      <c r="D3" s="3"/>
      <c r="E3" s="3"/>
      <c r="F3" s="4"/>
      <c r="G3" s="4"/>
      <c r="H3" s="4"/>
      <c r="I3" s="4"/>
      <c r="J3" s="4" t="s">
        <v>0</v>
      </c>
    </row>
    <row r="4" spans="1:10" x14ac:dyDescent="0.3">
      <c r="A4" s="9">
        <v>1</v>
      </c>
      <c r="B4" s="1">
        <v>247.39133333333334</v>
      </c>
      <c r="C4" s="1">
        <v>247.39133333333334</v>
      </c>
      <c r="D4" s="1">
        <v>247.39133333333334</v>
      </c>
      <c r="E4" s="1">
        <v>136.26844444444441</v>
      </c>
      <c r="F4" s="2">
        <v>276.13200000000001</v>
      </c>
      <c r="G4" s="2">
        <v>276.13200000000001</v>
      </c>
      <c r="H4" s="2">
        <v>276.13200000000001</v>
      </c>
      <c r="I4" s="2">
        <v>174.58933333333331</v>
      </c>
      <c r="J4" s="5">
        <v>2.5000000000000001E-2</v>
      </c>
    </row>
    <row r="5" spans="1:10" x14ac:dyDescent="0.3">
      <c r="A5" s="9">
        <f>A4-5%</f>
        <v>0.95</v>
      </c>
      <c r="B5" s="1">
        <v>93.321999999999946</v>
      </c>
      <c r="C5" s="1">
        <v>93.321999999999946</v>
      </c>
      <c r="D5" s="1">
        <v>93.321999999999946</v>
      </c>
      <c r="E5" s="1">
        <v>36.225111111111104</v>
      </c>
      <c r="F5" s="2">
        <v>131.83933333333331</v>
      </c>
      <c r="G5" s="2">
        <v>131.83933333333331</v>
      </c>
      <c r="H5" s="2">
        <v>131.83933333333331</v>
      </c>
      <c r="I5" s="2">
        <v>49.260666666666665</v>
      </c>
      <c r="J5" s="1">
        <v>0.05</v>
      </c>
    </row>
    <row r="6" spans="1:10" x14ac:dyDescent="0.3">
      <c r="A6" s="9">
        <f t="shared" ref="A6:A24" si="0">A5-5%</f>
        <v>0.89999999999999991</v>
      </c>
      <c r="B6" s="1">
        <v>35.251333333333321</v>
      </c>
      <c r="C6" s="1">
        <v>35.251333333333321</v>
      </c>
      <c r="D6" s="1">
        <v>35.251333333333321</v>
      </c>
      <c r="E6" s="1">
        <v>19.930666666666664</v>
      </c>
      <c r="F6" s="2">
        <v>54.804666666666662</v>
      </c>
      <c r="G6" s="2">
        <v>54.804666666666662</v>
      </c>
      <c r="H6" s="2">
        <v>54.804666666666662</v>
      </c>
      <c r="I6" s="2">
        <v>23.189555555555543</v>
      </c>
      <c r="J6" s="1">
        <v>0.05</v>
      </c>
    </row>
    <row r="7" spans="1:10" x14ac:dyDescent="0.3">
      <c r="A7" s="9">
        <f t="shared" si="0"/>
        <v>0.84999999999999987</v>
      </c>
      <c r="B7" s="1">
        <v>15.698</v>
      </c>
      <c r="C7" s="1">
        <v>15.698</v>
      </c>
      <c r="D7" s="1">
        <v>15.698</v>
      </c>
      <c r="E7" s="1">
        <v>19.930666666666664</v>
      </c>
      <c r="F7" s="2">
        <v>15.698</v>
      </c>
      <c r="G7" s="2">
        <v>15.698</v>
      </c>
      <c r="H7" s="2">
        <v>15.698</v>
      </c>
      <c r="I7" s="2">
        <v>19.930666666666664</v>
      </c>
      <c r="J7" s="1">
        <v>0.05</v>
      </c>
    </row>
    <row r="8" spans="1:10" x14ac:dyDescent="0.3">
      <c r="A8" s="9">
        <f t="shared" si="0"/>
        <v>0.79999999999999982</v>
      </c>
      <c r="B8" s="1">
        <v>15.698</v>
      </c>
      <c r="C8" s="1">
        <v>15.698</v>
      </c>
      <c r="D8" s="1">
        <v>15.698</v>
      </c>
      <c r="E8" s="1">
        <v>19.930666666666664</v>
      </c>
      <c r="F8" s="2">
        <v>15.698</v>
      </c>
      <c r="G8" s="2">
        <v>15.698</v>
      </c>
      <c r="H8" s="2">
        <v>15.698</v>
      </c>
      <c r="I8" s="2">
        <v>19.930666666666664</v>
      </c>
      <c r="J8" s="1">
        <v>0.05</v>
      </c>
    </row>
    <row r="9" spans="1:10" x14ac:dyDescent="0.3">
      <c r="A9" s="9">
        <f t="shared" si="0"/>
        <v>0.74999999999999978</v>
      </c>
      <c r="B9" s="1">
        <v>15.698</v>
      </c>
      <c r="C9" s="1">
        <v>15.698</v>
      </c>
      <c r="D9" s="1">
        <v>15.698</v>
      </c>
      <c r="E9" s="1">
        <v>19.930666666666664</v>
      </c>
      <c r="F9" s="2">
        <v>15.698</v>
      </c>
      <c r="G9" s="2">
        <v>15.698</v>
      </c>
      <c r="H9" s="2">
        <v>15.698</v>
      </c>
      <c r="I9" s="2">
        <v>19.930666666666664</v>
      </c>
      <c r="J9" s="1">
        <v>0.05</v>
      </c>
    </row>
    <row r="10" spans="1:10" x14ac:dyDescent="0.3">
      <c r="A10" s="9">
        <f t="shared" si="0"/>
        <v>0.69999999999999973</v>
      </c>
      <c r="B10" s="1">
        <v>15.698</v>
      </c>
      <c r="C10" s="1">
        <v>15.698</v>
      </c>
      <c r="D10" s="1">
        <v>15.698</v>
      </c>
      <c r="E10" s="1">
        <v>19.930666666666664</v>
      </c>
      <c r="F10" s="2">
        <v>15.698</v>
      </c>
      <c r="G10" s="2">
        <v>15.698</v>
      </c>
      <c r="H10" s="2">
        <v>15.698</v>
      </c>
      <c r="I10" s="2">
        <v>19.930666666666664</v>
      </c>
      <c r="J10" s="1">
        <v>0.05</v>
      </c>
    </row>
    <row r="11" spans="1:10" x14ac:dyDescent="0.3">
      <c r="A11" s="9">
        <f t="shared" si="0"/>
        <v>0.64999999999999969</v>
      </c>
      <c r="B11" s="1">
        <v>15.698</v>
      </c>
      <c r="C11" s="1">
        <v>15.698</v>
      </c>
      <c r="D11" s="1">
        <v>15.698</v>
      </c>
      <c r="E11" s="1">
        <v>19.930666666666664</v>
      </c>
      <c r="F11" s="2">
        <v>15.698</v>
      </c>
      <c r="G11" s="2">
        <v>15.698</v>
      </c>
      <c r="H11" s="2">
        <v>15.698</v>
      </c>
      <c r="I11" s="2">
        <v>19.930666666666664</v>
      </c>
      <c r="J11" s="1">
        <v>0.05</v>
      </c>
    </row>
    <row r="12" spans="1:10" x14ac:dyDescent="0.3">
      <c r="A12" s="9">
        <f t="shared" si="0"/>
        <v>0.59999999999999964</v>
      </c>
      <c r="B12" s="1">
        <v>15.698</v>
      </c>
      <c r="C12" s="1">
        <v>15.698</v>
      </c>
      <c r="D12" s="1">
        <v>15.698</v>
      </c>
      <c r="E12" s="1">
        <v>19.930666666666664</v>
      </c>
      <c r="F12" s="2">
        <v>15.698</v>
      </c>
      <c r="G12" s="2">
        <v>15.698</v>
      </c>
      <c r="H12" s="2">
        <v>15.698</v>
      </c>
      <c r="I12" s="2">
        <v>19.930666666666664</v>
      </c>
      <c r="J12" s="1">
        <v>0.05</v>
      </c>
    </row>
    <row r="13" spans="1:10" x14ac:dyDescent="0.3">
      <c r="A13" s="9">
        <f t="shared" si="0"/>
        <v>0.5499999999999996</v>
      </c>
      <c r="B13" s="1">
        <v>15.698</v>
      </c>
      <c r="C13" s="1">
        <v>15.698</v>
      </c>
      <c r="D13" s="1">
        <v>15.698</v>
      </c>
      <c r="E13" s="1">
        <v>19.930666666666664</v>
      </c>
      <c r="F13" s="2">
        <v>15.698</v>
      </c>
      <c r="G13" s="2">
        <v>15.698</v>
      </c>
      <c r="H13" s="2">
        <v>15.698</v>
      </c>
      <c r="I13" s="2">
        <v>19.930666666666664</v>
      </c>
      <c r="J13" s="1">
        <v>0.05</v>
      </c>
    </row>
    <row r="14" spans="1:10" x14ac:dyDescent="0.3">
      <c r="A14" s="9">
        <f t="shared" si="0"/>
        <v>0.49999999999999961</v>
      </c>
      <c r="B14" s="1">
        <v>15.698</v>
      </c>
      <c r="C14" s="1">
        <v>15.698</v>
      </c>
      <c r="D14" s="1">
        <v>15.698</v>
      </c>
      <c r="E14" s="1">
        <v>19.930666666666664</v>
      </c>
      <c r="F14" s="2">
        <v>15.698</v>
      </c>
      <c r="G14" s="2">
        <v>15.698</v>
      </c>
      <c r="H14" s="2">
        <v>15.698</v>
      </c>
      <c r="I14" s="2">
        <v>19.930666666666664</v>
      </c>
      <c r="J14" s="1">
        <v>0.05</v>
      </c>
    </row>
    <row r="15" spans="1:10" x14ac:dyDescent="0.3">
      <c r="A15" s="9">
        <f t="shared" si="0"/>
        <v>0.44999999999999962</v>
      </c>
      <c r="B15" s="1">
        <v>15.698</v>
      </c>
      <c r="C15" s="1">
        <v>15.698</v>
      </c>
      <c r="D15" s="1">
        <v>15.698</v>
      </c>
      <c r="E15" s="1">
        <v>19.930666666666664</v>
      </c>
      <c r="F15" s="2">
        <v>15.698</v>
      </c>
      <c r="G15" s="2">
        <v>15.698</v>
      </c>
      <c r="H15" s="2">
        <v>15.698</v>
      </c>
      <c r="I15" s="2">
        <v>19.930666666666664</v>
      </c>
      <c r="J15" s="1">
        <v>0.05</v>
      </c>
    </row>
    <row r="16" spans="1:10" x14ac:dyDescent="0.3">
      <c r="A16" s="9">
        <f t="shared" si="0"/>
        <v>0.39999999999999963</v>
      </c>
      <c r="B16" s="1">
        <v>15.698</v>
      </c>
      <c r="C16" s="1">
        <v>15.698</v>
      </c>
      <c r="D16" s="1">
        <v>15.698</v>
      </c>
      <c r="E16" s="1">
        <v>19.930666666666664</v>
      </c>
      <c r="F16" s="2">
        <v>15.698</v>
      </c>
      <c r="G16" s="2">
        <v>15.698</v>
      </c>
      <c r="H16" s="2">
        <v>15.698</v>
      </c>
      <c r="I16" s="2">
        <v>19.930666666666664</v>
      </c>
      <c r="J16" s="1">
        <v>0.05</v>
      </c>
    </row>
    <row r="17" spans="1:10" x14ac:dyDescent="0.3">
      <c r="A17" s="9">
        <f t="shared" si="0"/>
        <v>0.34999999999999964</v>
      </c>
      <c r="B17" s="1">
        <v>15.698</v>
      </c>
      <c r="C17" s="1">
        <v>15.698</v>
      </c>
      <c r="D17" s="1">
        <v>15.698</v>
      </c>
      <c r="E17" s="1">
        <v>19.930666666666664</v>
      </c>
      <c r="F17" s="2">
        <v>15.698</v>
      </c>
      <c r="G17" s="2">
        <v>15.698</v>
      </c>
      <c r="H17" s="2">
        <v>15.698</v>
      </c>
      <c r="I17" s="2">
        <v>19.930666666666664</v>
      </c>
      <c r="J17" s="1">
        <v>0.05</v>
      </c>
    </row>
    <row r="18" spans="1:10" x14ac:dyDescent="0.3">
      <c r="A18" s="9">
        <f t="shared" si="0"/>
        <v>0.29999999999999966</v>
      </c>
      <c r="B18" s="1">
        <v>15.698</v>
      </c>
      <c r="C18" s="1">
        <v>15.698</v>
      </c>
      <c r="D18" s="1">
        <v>15.698</v>
      </c>
      <c r="E18" s="1">
        <v>19.930666666666664</v>
      </c>
      <c r="F18" s="2">
        <v>15.698</v>
      </c>
      <c r="G18" s="2">
        <v>15.698</v>
      </c>
      <c r="H18" s="2">
        <v>15.698</v>
      </c>
      <c r="I18" s="2">
        <v>19.930666666666664</v>
      </c>
      <c r="J18" s="1">
        <v>0.05</v>
      </c>
    </row>
    <row r="19" spans="1:10" x14ac:dyDescent="0.3">
      <c r="A19" s="9">
        <f t="shared" si="0"/>
        <v>0.24999999999999967</v>
      </c>
      <c r="B19" s="1">
        <v>15.698</v>
      </c>
      <c r="C19" s="1">
        <v>15.698</v>
      </c>
      <c r="D19" s="1">
        <v>15.698</v>
      </c>
      <c r="E19" s="1">
        <v>19.930666666666664</v>
      </c>
      <c r="F19" s="2">
        <v>15.698</v>
      </c>
      <c r="G19" s="2">
        <v>15.698</v>
      </c>
      <c r="H19" s="2">
        <v>15.698</v>
      </c>
      <c r="I19" s="2">
        <v>19.930666666666664</v>
      </c>
      <c r="J19" s="1">
        <v>0.05</v>
      </c>
    </row>
    <row r="20" spans="1:10" x14ac:dyDescent="0.3">
      <c r="A20" s="9">
        <f t="shared" si="0"/>
        <v>0.19999999999999968</v>
      </c>
      <c r="B20" s="1">
        <v>15.698</v>
      </c>
      <c r="C20" s="1">
        <v>15.698</v>
      </c>
      <c r="D20" s="1">
        <v>15.698</v>
      </c>
      <c r="E20" s="1">
        <v>19.930666666666664</v>
      </c>
      <c r="F20" s="2">
        <v>15.698</v>
      </c>
      <c r="G20" s="2">
        <v>15.698</v>
      </c>
      <c r="H20" s="2">
        <v>15.698</v>
      </c>
      <c r="I20" s="2">
        <v>19.930666666666664</v>
      </c>
      <c r="J20" s="1">
        <v>0.05</v>
      </c>
    </row>
    <row r="21" spans="1:10" x14ac:dyDescent="0.3">
      <c r="A21" s="9">
        <f t="shared" si="0"/>
        <v>0.14999999999999969</v>
      </c>
      <c r="B21" s="1">
        <v>15.698</v>
      </c>
      <c r="C21" s="1">
        <v>15.698</v>
      </c>
      <c r="D21" s="1">
        <v>15.698</v>
      </c>
      <c r="E21" s="1">
        <v>19.930666666666664</v>
      </c>
      <c r="F21" s="2">
        <v>15.698</v>
      </c>
      <c r="G21" s="2">
        <v>15.698</v>
      </c>
      <c r="H21" s="2">
        <v>15.698</v>
      </c>
      <c r="I21" s="2">
        <v>19.930666666666664</v>
      </c>
      <c r="J21" s="1">
        <v>0.05</v>
      </c>
    </row>
    <row r="22" spans="1:10" x14ac:dyDescent="0.3">
      <c r="A22" s="9">
        <f t="shared" si="0"/>
        <v>9.9999999999999686E-2</v>
      </c>
      <c r="B22" s="1">
        <v>15.698</v>
      </c>
      <c r="C22" s="1">
        <v>15.698</v>
      </c>
      <c r="D22" s="1">
        <v>15.698</v>
      </c>
      <c r="E22" s="1">
        <v>19.930666666666664</v>
      </c>
      <c r="F22" s="2">
        <v>15.698</v>
      </c>
      <c r="G22" s="2">
        <v>15.698</v>
      </c>
      <c r="H22" s="2">
        <v>15.698</v>
      </c>
      <c r="I22" s="2">
        <v>19.930666666666664</v>
      </c>
      <c r="J22" s="1">
        <v>0.05</v>
      </c>
    </row>
    <row r="23" spans="1:10" x14ac:dyDescent="0.3">
      <c r="A23" s="9">
        <f t="shared" si="0"/>
        <v>4.9999999999999684E-2</v>
      </c>
      <c r="B23" s="1">
        <v>15.698</v>
      </c>
      <c r="C23" s="1">
        <v>15.698</v>
      </c>
      <c r="D23" s="1">
        <v>15.698</v>
      </c>
      <c r="E23" s="1">
        <v>19.930666666666664</v>
      </c>
      <c r="F23" s="2">
        <v>15.698</v>
      </c>
      <c r="G23" s="2">
        <v>15.698</v>
      </c>
      <c r="H23" s="2">
        <v>15.698</v>
      </c>
      <c r="I23" s="2">
        <v>19.930666666666664</v>
      </c>
      <c r="J23" s="1">
        <v>0.05</v>
      </c>
    </row>
    <row r="24" spans="1:10" x14ac:dyDescent="0.3">
      <c r="A24" s="9">
        <f t="shared" si="0"/>
        <v>-3.1918911957973251E-16</v>
      </c>
      <c r="B24" s="1">
        <v>15.698</v>
      </c>
      <c r="C24" s="1">
        <v>15.698</v>
      </c>
      <c r="D24" s="1">
        <v>15.698</v>
      </c>
      <c r="E24" s="1">
        <v>19.930666666666664</v>
      </c>
      <c r="F24" s="2">
        <v>15.698</v>
      </c>
      <c r="G24" s="2">
        <v>15.698</v>
      </c>
      <c r="H24" s="2">
        <v>15.698</v>
      </c>
      <c r="I24" s="2">
        <v>19.930666666666664</v>
      </c>
      <c r="J24" s="5">
        <v>2.5000000000000001E-2</v>
      </c>
    </row>
    <row r="25" spans="1:10" x14ac:dyDescent="0.3">
      <c r="F25" s="6"/>
      <c r="G25" s="6"/>
      <c r="H25" s="6"/>
      <c r="I25" s="6"/>
    </row>
    <row r="26" spans="1:10" x14ac:dyDescent="0.3">
      <c r="A26" t="s">
        <v>11</v>
      </c>
      <c r="B26" s="1">
        <f>AVERAGE(B4:B24)</f>
        <v>31.358507936507916</v>
      </c>
      <c r="C26" s="1">
        <f>AVERAGE(C4:C24)</f>
        <v>31.358507936507916</v>
      </c>
      <c r="D26" s="1">
        <f t="shared" ref="D26:I26" si="1">AVERAGE(D4:D24)</f>
        <v>31.358507936507916</v>
      </c>
      <c r="E26" s="1">
        <f t="shared" si="1"/>
        <v>26.246486772486751</v>
      </c>
      <c r="F26" s="2">
        <f t="shared" si="1"/>
        <v>35.492380952380934</v>
      </c>
      <c r="G26" s="2">
        <f t="shared" si="1"/>
        <v>35.492380952380934</v>
      </c>
      <c r="H26" s="2">
        <f t="shared" si="1"/>
        <v>35.492380952380934</v>
      </c>
      <c r="I26" s="2">
        <f t="shared" si="1"/>
        <v>28.847216931216909</v>
      </c>
      <c r="J26" s="1"/>
    </row>
    <row r="27" spans="1:10" x14ac:dyDescent="0.3">
      <c r="A27" t="s">
        <v>20</v>
      </c>
      <c r="B27" s="1">
        <f>SUMPRODUCT(B4:B24,$J4:$J24)</f>
        <v>26.349200000000003</v>
      </c>
      <c r="C27" s="1">
        <f t="shared" ref="C27:H27" si="2">SUMPRODUCT(C4:C24,$J4:$J24)</f>
        <v>26.349200000000003</v>
      </c>
      <c r="D27" s="1">
        <f t="shared" si="2"/>
        <v>26.349200000000003</v>
      </c>
      <c r="E27" s="1">
        <f t="shared" si="2"/>
        <v>23.653833333333324</v>
      </c>
      <c r="F27" s="2">
        <f t="shared" si="2"/>
        <v>29.971250000000005</v>
      </c>
      <c r="G27" s="2">
        <f t="shared" si="2"/>
        <v>29.971250000000005</v>
      </c>
      <c r="H27" s="2">
        <f t="shared" si="2"/>
        <v>29.971250000000005</v>
      </c>
      <c r="I27" s="2">
        <f>SUMPRODUCT(I4:I24,$J4:$J24)</f>
        <v>25.426577777777766</v>
      </c>
      <c r="J27" s="1"/>
    </row>
    <row r="28" spans="1:10" x14ac:dyDescent="0.3">
      <c r="A28" t="s">
        <v>21</v>
      </c>
      <c r="B28" s="1">
        <f>B6-B22</f>
        <v>19.55333333333332</v>
      </c>
      <c r="C28" s="1">
        <f t="shared" ref="C28:I28" si="3">C6-C22</f>
        <v>19.55333333333332</v>
      </c>
      <c r="D28" s="1">
        <f t="shared" si="3"/>
        <v>19.55333333333332</v>
      </c>
      <c r="E28" s="1">
        <f t="shared" si="3"/>
        <v>0</v>
      </c>
      <c r="F28" s="2">
        <f>F6-F22</f>
        <v>39.106666666666662</v>
      </c>
      <c r="G28" s="2">
        <f t="shared" si="3"/>
        <v>39.106666666666662</v>
      </c>
      <c r="H28" s="2">
        <f t="shared" si="3"/>
        <v>39.106666666666662</v>
      </c>
      <c r="I28" s="2">
        <f t="shared" si="3"/>
        <v>3.2588888888888796</v>
      </c>
      <c r="J28" s="1"/>
    </row>
    <row r="29" spans="1:10" x14ac:dyDescent="0.3">
      <c r="A29" t="s">
        <v>1</v>
      </c>
      <c r="B29" s="1">
        <f>B4-B24</f>
        <v>231.69333333333333</v>
      </c>
      <c r="C29" s="1">
        <f t="shared" ref="C29:I29" si="4">C4-C24</f>
        <v>231.69333333333333</v>
      </c>
      <c r="D29" s="1">
        <f t="shared" si="4"/>
        <v>231.69333333333333</v>
      </c>
      <c r="E29" s="1">
        <f t="shared" si="4"/>
        <v>116.33777777777775</v>
      </c>
      <c r="F29" s="2">
        <f t="shared" si="4"/>
        <v>260.43400000000003</v>
      </c>
      <c r="G29" s="2">
        <f t="shared" si="4"/>
        <v>260.43400000000003</v>
      </c>
      <c r="H29" s="2">
        <f t="shared" si="4"/>
        <v>260.43400000000003</v>
      </c>
      <c r="I29" s="2">
        <f t="shared" si="4"/>
        <v>154.65866666666665</v>
      </c>
      <c r="J29" s="1"/>
    </row>
    <row r="30" spans="1:10" x14ac:dyDescent="0.3">
      <c r="A30" t="s">
        <v>2</v>
      </c>
      <c r="B30" s="1">
        <f>_xlfn.STDEV.P(B4:B24)</f>
        <v>51.148400918139643</v>
      </c>
      <c r="C30" s="1">
        <f t="shared" ref="C30:I30" si="5">_xlfn.STDEV.P(C4:C24)</f>
        <v>51.148400918139643</v>
      </c>
      <c r="D30" s="1">
        <f t="shared" si="5"/>
        <v>51.148400918139643</v>
      </c>
      <c r="E30" s="1">
        <f t="shared" si="5"/>
        <v>24.844570358467802</v>
      </c>
      <c r="F30" s="2">
        <f t="shared" si="5"/>
        <v>59.608181437168653</v>
      </c>
      <c r="G30" s="2">
        <f t="shared" si="5"/>
        <v>59.608181437168653</v>
      </c>
      <c r="H30" s="2">
        <f t="shared" si="5"/>
        <v>59.608181437168653</v>
      </c>
      <c r="I30" s="2">
        <f t="shared" si="5"/>
        <v>33.181011631637389</v>
      </c>
    </row>
    <row r="31" spans="1:10" x14ac:dyDescent="0.3">
      <c r="F31" s="6"/>
      <c r="G31" s="6"/>
      <c r="H31" s="6"/>
      <c r="I31" s="6"/>
    </row>
    <row r="32" spans="1:10" x14ac:dyDescent="0.3">
      <c r="A32" t="s">
        <v>3</v>
      </c>
      <c r="B32" s="1">
        <f>_xlfn.PERCENTILE.INC(B4:B24,0.1)</f>
        <v>15.698</v>
      </c>
      <c r="C32" s="1">
        <f t="shared" ref="C32:I32" si="6">_xlfn.PERCENTILE.INC(C4:C24,0.1)</f>
        <v>15.698</v>
      </c>
      <c r="D32" s="1">
        <f t="shared" si="6"/>
        <v>15.698</v>
      </c>
      <c r="E32" s="1">
        <f t="shared" si="6"/>
        <v>19.930666666666664</v>
      </c>
      <c r="F32" s="2">
        <f>_xlfn.PERCENTILE.INC(F4:F24,0.1)</f>
        <v>15.698</v>
      </c>
      <c r="G32" s="2">
        <f t="shared" si="6"/>
        <v>15.698</v>
      </c>
      <c r="H32" s="2">
        <f t="shared" si="6"/>
        <v>15.698</v>
      </c>
      <c r="I32" s="2">
        <f t="shared" si="6"/>
        <v>19.930666666666664</v>
      </c>
    </row>
    <row r="33" spans="1:9" x14ac:dyDescent="0.3">
      <c r="A33" t="s">
        <v>4</v>
      </c>
      <c r="B33" s="1">
        <f>_xlfn.PERCENTILE.INC(B4:B24,0.25)</f>
        <v>15.698</v>
      </c>
      <c r="C33" s="1">
        <f t="shared" ref="C33:I33" si="7">_xlfn.PERCENTILE.INC(C4:C24,0.25)</f>
        <v>15.698</v>
      </c>
      <c r="D33" s="1">
        <f t="shared" si="7"/>
        <v>15.698</v>
      </c>
      <c r="E33" s="1">
        <f t="shared" si="7"/>
        <v>19.930666666666664</v>
      </c>
      <c r="F33" s="2">
        <f t="shared" si="7"/>
        <v>15.698</v>
      </c>
      <c r="G33" s="2">
        <f t="shared" si="7"/>
        <v>15.698</v>
      </c>
      <c r="H33" s="2">
        <f t="shared" si="7"/>
        <v>15.698</v>
      </c>
      <c r="I33" s="2">
        <f t="shared" si="7"/>
        <v>19.930666666666664</v>
      </c>
    </row>
    <row r="34" spans="1:9" x14ac:dyDescent="0.3">
      <c r="A34" t="s">
        <v>5</v>
      </c>
      <c r="B34" s="1">
        <f>_xlfn.PERCENTILE.INC(B4:B24,0.5)</f>
        <v>15.698</v>
      </c>
      <c r="C34" s="1">
        <f t="shared" ref="C34:I34" si="8">_xlfn.PERCENTILE.INC(C4:C24,0.5)</f>
        <v>15.698</v>
      </c>
      <c r="D34" s="1">
        <f t="shared" si="8"/>
        <v>15.698</v>
      </c>
      <c r="E34" s="1">
        <f t="shared" si="8"/>
        <v>19.930666666666664</v>
      </c>
      <c r="F34" s="2">
        <f>_xlfn.PERCENTILE.INC(F4:F24,0.5)</f>
        <v>15.698</v>
      </c>
      <c r="G34" s="2">
        <f t="shared" si="8"/>
        <v>15.698</v>
      </c>
      <c r="H34" s="2">
        <f t="shared" si="8"/>
        <v>15.698</v>
      </c>
      <c r="I34" s="2">
        <f t="shared" si="8"/>
        <v>19.930666666666664</v>
      </c>
    </row>
    <row r="35" spans="1:9" x14ac:dyDescent="0.3">
      <c r="A35" t="s">
        <v>23</v>
      </c>
      <c r="B35" s="1">
        <f>_xlfn.PERCENTILE.INC(B4:B24,0.75)</f>
        <v>15.698</v>
      </c>
      <c r="C35" s="1">
        <f t="shared" ref="C35:I35" si="9">_xlfn.PERCENTILE.INC(C4:C24,0.75)</f>
        <v>15.698</v>
      </c>
      <c r="D35" s="1">
        <f t="shared" si="9"/>
        <v>15.698</v>
      </c>
      <c r="E35" s="1">
        <f t="shared" si="9"/>
        <v>19.930666666666664</v>
      </c>
      <c r="F35" s="2">
        <f t="shared" si="9"/>
        <v>15.698</v>
      </c>
      <c r="G35" s="2">
        <f t="shared" si="9"/>
        <v>15.698</v>
      </c>
      <c r="H35" s="2">
        <f t="shared" si="9"/>
        <v>15.698</v>
      </c>
      <c r="I35" s="2">
        <f t="shared" si="9"/>
        <v>19.930666666666664</v>
      </c>
    </row>
    <row r="36" spans="1:9" x14ac:dyDescent="0.3">
      <c r="A36" t="s">
        <v>6</v>
      </c>
      <c r="B36" s="1">
        <f>B35-B33</f>
        <v>0</v>
      </c>
      <c r="C36" s="1">
        <f t="shared" ref="C36:I36" si="10">C35-C33</f>
        <v>0</v>
      </c>
      <c r="D36" s="1">
        <f t="shared" si="10"/>
        <v>0</v>
      </c>
      <c r="E36" s="1">
        <f t="shared" si="10"/>
        <v>0</v>
      </c>
      <c r="F36" s="2">
        <f t="shared" si="10"/>
        <v>0</v>
      </c>
      <c r="G36" s="2">
        <f t="shared" si="10"/>
        <v>0</v>
      </c>
      <c r="H36" s="2">
        <f t="shared" si="10"/>
        <v>0</v>
      </c>
      <c r="I36" s="2">
        <f t="shared" si="10"/>
        <v>0</v>
      </c>
    </row>
    <row r="38" spans="1:9" x14ac:dyDescent="0.3">
      <c r="A38" s="8" t="s">
        <v>25</v>
      </c>
    </row>
    <row r="39" spans="1:9" x14ac:dyDescent="0.3">
      <c r="A39" s="8" t="s">
        <v>22</v>
      </c>
    </row>
    <row r="40" spans="1:9" ht="15.6" x14ac:dyDescent="0.3">
      <c r="A40" s="8" t="s">
        <v>26</v>
      </c>
    </row>
    <row r="41" spans="1:9" ht="15.6" x14ac:dyDescent="0.35">
      <c r="A41" t="s">
        <v>27</v>
      </c>
    </row>
    <row r="42" spans="1:9" x14ac:dyDescent="0.3">
      <c r="A42" s="8" t="s">
        <v>28</v>
      </c>
    </row>
    <row r="43" spans="1:9" x14ac:dyDescent="0.3">
      <c r="A43" s="8" t="s">
        <v>29</v>
      </c>
    </row>
    <row r="44" spans="1:9" x14ac:dyDescent="0.3">
      <c r="A44" s="8" t="s">
        <v>30</v>
      </c>
    </row>
  </sheetData>
  <mergeCells count="2">
    <mergeCell ref="B1:E1"/>
    <mergeCell ref="F1:I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F98B8-2AE5-483A-AA0D-EE65F20E0D35}">
  <dimension ref="A1:J44"/>
  <sheetViews>
    <sheetView zoomScale="85" zoomScaleNormal="85" workbookViewId="0">
      <selection activeCell="B3" sqref="B3:I3"/>
    </sheetView>
  </sheetViews>
  <sheetFormatPr baseColWidth="10" defaultRowHeight="14.4" x14ac:dyDescent="0.3"/>
  <cols>
    <col min="1" max="1" width="32.44140625" bestFit="1" customWidth="1"/>
    <col min="2" max="5" width="18.33203125" bestFit="1" customWidth="1"/>
    <col min="6" max="9" width="21" bestFit="1" customWidth="1"/>
    <col min="10" max="10" width="19.6640625" bestFit="1" customWidth="1"/>
  </cols>
  <sheetData>
    <row r="1" spans="1:10" x14ac:dyDescent="0.3">
      <c r="A1" s="3" t="s">
        <v>10</v>
      </c>
      <c r="B1" s="10" t="s">
        <v>14</v>
      </c>
      <c r="C1" s="10"/>
      <c r="D1" s="10"/>
      <c r="E1" s="10"/>
      <c r="F1" s="10" t="s">
        <v>15</v>
      </c>
      <c r="G1" s="10"/>
      <c r="H1" s="10"/>
      <c r="I1" s="10"/>
    </row>
    <row r="2" spans="1:10" ht="15.6" x14ac:dyDescent="0.35">
      <c r="B2" s="7" t="s">
        <v>16</v>
      </c>
      <c r="C2" s="7" t="s">
        <v>17</v>
      </c>
      <c r="D2" s="7" t="s">
        <v>18</v>
      </c>
      <c r="E2" s="7" t="s">
        <v>19</v>
      </c>
      <c r="F2" s="7" t="s">
        <v>16</v>
      </c>
      <c r="G2" s="7" t="s">
        <v>17</v>
      </c>
      <c r="H2" s="7" t="s">
        <v>18</v>
      </c>
      <c r="I2" s="7" t="s">
        <v>19</v>
      </c>
    </row>
    <row r="3" spans="1:10" x14ac:dyDescent="0.3">
      <c r="A3" s="3" t="s">
        <v>24</v>
      </c>
      <c r="B3" s="3"/>
      <c r="C3" s="3"/>
      <c r="D3" s="3"/>
      <c r="E3" s="3"/>
      <c r="F3" s="4"/>
      <c r="G3" s="4"/>
      <c r="H3" s="4"/>
      <c r="I3" s="4"/>
      <c r="J3" s="4" t="s">
        <v>0</v>
      </c>
    </row>
    <row r="4" spans="1:10" x14ac:dyDescent="0.3">
      <c r="A4" s="9">
        <v>1</v>
      </c>
      <c r="B4" s="1">
        <v>315.62311111111109</v>
      </c>
      <c r="C4" s="1">
        <v>315.62311111111109</v>
      </c>
      <c r="D4" s="1">
        <v>249.33888888888887</v>
      </c>
      <c r="E4" s="1">
        <v>183.05466666666666</v>
      </c>
      <c r="F4" s="2">
        <v>610.38866666666661</v>
      </c>
      <c r="G4" s="2">
        <v>614.62133333333327</v>
      </c>
      <c r="H4" s="2">
        <v>623.0866666666667</v>
      </c>
      <c r="I4" s="2">
        <v>652.71533333333332</v>
      </c>
      <c r="J4" s="5">
        <v>2.5000000000000001E-2</v>
      </c>
    </row>
    <row r="5" spans="1:10" x14ac:dyDescent="0.3">
      <c r="A5" s="9">
        <f>A4-5%</f>
        <v>0.95</v>
      </c>
      <c r="B5" s="1">
        <v>243.88124444444438</v>
      </c>
      <c r="C5" s="1">
        <v>243.88124444444438</v>
      </c>
      <c r="D5" s="1">
        <v>159.66155555555551</v>
      </c>
      <c r="E5" s="1">
        <v>81.19</v>
      </c>
      <c r="F5" s="2">
        <v>466.59062222222218</v>
      </c>
      <c r="G5" s="2">
        <v>450.28071111111115</v>
      </c>
      <c r="H5" s="2">
        <v>417.66088888888879</v>
      </c>
      <c r="I5" s="2">
        <v>303.49151111111109</v>
      </c>
      <c r="J5" s="1">
        <v>0.05</v>
      </c>
    </row>
    <row r="6" spans="1:10" x14ac:dyDescent="0.3">
      <c r="A6" s="9">
        <f t="shared" ref="A6:A24" si="0">A5-5%</f>
        <v>0.89999999999999991</v>
      </c>
      <c r="B6" s="1">
        <v>79.697777777777745</v>
      </c>
      <c r="C6" s="1">
        <v>79.697777777777745</v>
      </c>
      <c r="D6" s="1">
        <v>50.234444444444435</v>
      </c>
      <c r="E6" s="1">
        <v>30.351333333333322</v>
      </c>
      <c r="F6" s="2">
        <v>296.24297777777775</v>
      </c>
      <c r="G6" s="2">
        <v>255.59768888888891</v>
      </c>
      <c r="H6" s="2">
        <v>174.30711111111103</v>
      </c>
      <c r="I6" s="2">
        <v>77.562444444444424</v>
      </c>
      <c r="J6" s="1">
        <v>0.05</v>
      </c>
    </row>
    <row r="7" spans="1:10" x14ac:dyDescent="0.3">
      <c r="A7" s="9">
        <f t="shared" si="0"/>
        <v>0.84999999999999987</v>
      </c>
      <c r="B7" s="1">
        <v>44.046444444444425</v>
      </c>
      <c r="C7" s="1">
        <v>44.046444444444425</v>
      </c>
      <c r="D7" s="1">
        <v>24.16333333333333</v>
      </c>
      <c r="E7" s="1">
        <v>28.396000000000001</v>
      </c>
      <c r="F7" s="2">
        <v>170.69471111111108</v>
      </c>
      <c r="G7" s="2">
        <v>112.11395555555555</v>
      </c>
      <c r="H7" s="2">
        <v>81.174444444444447</v>
      </c>
      <c r="I7" s="2">
        <v>74.955333333333328</v>
      </c>
      <c r="J7" s="1">
        <v>0.05</v>
      </c>
    </row>
    <row r="8" spans="1:10" x14ac:dyDescent="0.3">
      <c r="A8" s="9">
        <f t="shared" si="0"/>
        <v>0.79999999999999982</v>
      </c>
      <c r="B8" s="1">
        <v>33.618000000000002</v>
      </c>
      <c r="C8" s="1">
        <v>33.618000000000002</v>
      </c>
      <c r="D8" s="1">
        <v>24.16333333333333</v>
      </c>
      <c r="E8" s="1">
        <v>28.396000000000001</v>
      </c>
      <c r="F8" s="2">
        <v>80.820933333333301</v>
      </c>
      <c r="G8" s="2">
        <v>68.798444444444428</v>
      </c>
      <c r="H8" s="2">
        <v>48.585555555555523</v>
      </c>
      <c r="I8" s="2">
        <v>74.955333333333328</v>
      </c>
      <c r="J8" s="1">
        <v>0.05</v>
      </c>
    </row>
    <row r="9" spans="1:10" x14ac:dyDescent="0.3">
      <c r="A9" s="9">
        <f t="shared" si="0"/>
        <v>0.74999999999999978</v>
      </c>
      <c r="B9" s="1">
        <v>23.189555555555543</v>
      </c>
      <c r="C9" s="1">
        <v>23.189555555555543</v>
      </c>
      <c r="D9" s="1">
        <v>24.16333333333333</v>
      </c>
      <c r="E9" s="1">
        <v>28.396000000000001</v>
      </c>
      <c r="F9" s="2">
        <v>42.405333333333317</v>
      </c>
      <c r="G9" s="2">
        <v>36.861333333333327</v>
      </c>
      <c r="H9" s="2">
        <v>45.326666666666661</v>
      </c>
      <c r="I9" s="2">
        <v>74.955333333333328</v>
      </c>
      <c r="J9" s="1">
        <v>0.05</v>
      </c>
    </row>
    <row r="10" spans="1:10" x14ac:dyDescent="0.3">
      <c r="A10" s="9">
        <f t="shared" si="0"/>
        <v>0.69999999999999973</v>
      </c>
      <c r="B10" s="1">
        <v>23.189555555555543</v>
      </c>
      <c r="C10" s="1">
        <v>23.189555555555543</v>
      </c>
      <c r="D10" s="1">
        <v>24.16333333333333</v>
      </c>
      <c r="E10" s="1">
        <v>28.396000000000001</v>
      </c>
      <c r="F10" s="2">
        <v>42.405333333333317</v>
      </c>
      <c r="G10" s="2">
        <v>36.861333333333327</v>
      </c>
      <c r="H10" s="2">
        <v>45.326666666666661</v>
      </c>
      <c r="I10" s="2">
        <v>74.955333333333328</v>
      </c>
      <c r="J10" s="1">
        <v>0.05</v>
      </c>
    </row>
    <row r="11" spans="1:10" x14ac:dyDescent="0.3">
      <c r="A11" s="9">
        <f t="shared" si="0"/>
        <v>0.64999999999999969</v>
      </c>
      <c r="B11" s="1">
        <v>23.189555555555543</v>
      </c>
      <c r="C11" s="1">
        <v>23.189555555555543</v>
      </c>
      <c r="D11" s="1">
        <v>24.16333333333333</v>
      </c>
      <c r="E11" s="1">
        <v>28.396000000000001</v>
      </c>
      <c r="F11" s="2">
        <v>32.62866666666666</v>
      </c>
      <c r="G11" s="2">
        <v>36.861333333333327</v>
      </c>
      <c r="H11" s="2">
        <v>45.326666666666661</v>
      </c>
      <c r="I11" s="2">
        <v>74.955333333333328</v>
      </c>
      <c r="J11" s="1">
        <v>0.05</v>
      </c>
    </row>
    <row r="12" spans="1:10" x14ac:dyDescent="0.3">
      <c r="A12" s="9">
        <f t="shared" si="0"/>
        <v>0.59999999999999964</v>
      </c>
      <c r="B12" s="1">
        <v>19.930666666666664</v>
      </c>
      <c r="C12" s="1">
        <v>19.930666666666664</v>
      </c>
      <c r="D12" s="1">
        <v>24.16333333333333</v>
      </c>
      <c r="E12" s="1">
        <v>28.396000000000001</v>
      </c>
      <c r="F12" s="2">
        <v>32.62866666666666</v>
      </c>
      <c r="G12" s="2">
        <v>36.861333333333327</v>
      </c>
      <c r="H12" s="2">
        <v>45.326666666666661</v>
      </c>
      <c r="I12" s="2">
        <v>74.955333333333328</v>
      </c>
      <c r="J12" s="1">
        <v>0.05</v>
      </c>
    </row>
    <row r="13" spans="1:10" x14ac:dyDescent="0.3">
      <c r="A13" s="9">
        <f t="shared" si="0"/>
        <v>0.5499999999999996</v>
      </c>
      <c r="B13" s="1">
        <v>19.930666666666664</v>
      </c>
      <c r="C13" s="1">
        <v>19.930666666666664</v>
      </c>
      <c r="D13" s="1">
        <v>24.16333333333333</v>
      </c>
      <c r="E13" s="1">
        <v>28.396000000000001</v>
      </c>
      <c r="F13" s="2">
        <v>32.62866666666666</v>
      </c>
      <c r="G13" s="2">
        <v>36.861333333333327</v>
      </c>
      <c r="H13" s="2">
        <v>45.326666666666661</v>
      </c>
      <c r="I13" s="2">
        <v>74.955333333333328</v>
      </c>
      <c r="J13" s="1">
        <v>0.05</v>
      </c>
    </row>
    <row r="14" spans="1:10" x14ac:dyDescent="0.3">
      <c r="A14" s="9">
        <f t="shared" si="0"/>
        <v>0.49999999999999961</v>
      </c>
      <c r="B14" s="1">
        <v>19.930666666666664</v>
      </c>
      <c r="C14" s="1">
        <v>19.930666666666664</v>
      </c>
      <c r="D14" s="1">
        <v>24.16333333333333</v>
      </c>
      <c r="E14" s="1">
        <v>28.396000000000001</v>
      </c>
      <c r="F14" s="2">
        <v>32.62866666666666</v>
      </c>
      <c r="G14" s="2">
        <v>36.861333333333327</v>
      </c>
      <c r="H14" s="2">
        <v>45.326666666666661</v>
      </c>
      <c r="I14" s="2">
        <v>74.955333333333328</v>
      </c>
      <c r="J14" s="1">
        <v>0.05</v>
      </c>
    </row>
    <row r="15" spans="1:10" x14ac:dyDescent="0.3">
      <c r="A15" s="9">
        <f t="shared" si="0"/>
        <v>0.44999999999999962</v>
      </c>
      <c r="B15" s="1">
        <v>19.930666666666664</v>
      </c>
      <c r="C15" s="1">
        <v>19.930666666666664</v>
      </c>
      <c r="D15" s="1">
        <v>24.16333333333333</v>
      </c>
      <c r="E15" s="1">
        <v>28.396000000000001</v>
      </c>
      <c r="F15" s="2">
        <v>32.62866666666666</v>
      </c>
      <c r="G15" s="2">
        <v>36.861333333333327</v>
      </c>
      <c r="H15" s="2">
        <v>45.326666666666661</v>
      </c>
      <c r="I15" s="2">
        <v>74.955333333333328</v>
      </c>
      <c r="J15" s="1">
        <v>0.05</v>
      </c>
    </row>
    <row r="16" spans="1:10" x14ac:dyDescent="0.3">
      <c r="A16" s="9">
        <f t="shared" si="0"/>
        <v>0.39999999999999963</v>
      </c>
      <c r="B16" s="1">
        <v>19.930666666666664</v>
      </c>
      <c r="C16" s="1">
        <v>19.930666666666664</v>
      </c>
      <c r="D16" s="1">
        <v>24.16333333333333</v>
      </c>
      <c r="E16" s="1">
        <v>28.396000000000001</v>
      </c>
      <c r="F16" s="2">
        <v>32.62866666666666</v>
      </c>
      <c r="G16" s="2">
        <v>36.861333333333327</v>
      </c>
      <c r="H16" s="2">
        <v>45.326666666666661</v>
      </c>
      <c r="I16" s="2">
        <v>74.955333333333328</v>
      </c>
      <c r="J16" s="1">
        <v>0.05</v>
      </c>
    </row>
    <row r="17" spans="1:10" x14ac:dyDescent="0.3">
      <c r="A17" s="9">
        <f t="shared" si="0"/>
        <v>0.34999999999999964</v>
      </c>
      <c r="B17" s="1">
        <v>19.930666666666664</v>
      </c>
      <c r="C17" s="1">
        <v>19.930666666666664</v>
      </c>
      <c r="D17" s="1">
        <v>24.16333333333333</v>
      </c>
      <c r="E17" s="1">
        <v>28.396000000000001</v>
      </c>
      <c r="F17" s="2">
        <v>32.62866666666666</v>
      </c>
      <c r="G17" s="2">
        <v>36.861333333333327</v>
      </c>
      <c r="H17" s="2">
        <v>45.326666666666661</v>
      </c>
      <c r="I17" s="2">
        <v>74.955333333333328</v>
      </c>
      <c r="J17" s="1">
        <v>0.05</v>
      </c>
    </row>
    <row r="18" spans="1:10" x14ac:dyDescent="0.3">
      <c r="A18" s="9">
        <f t="shared" si="0"/>
        <v>0.29999999999999966</v>
      </c>
      <c r="B18" s="1">
        <v>19.930666666666664</v>
      </c>
      <c r="C18" s="1">
        <v>19.930666666666664</v>
      </c>
      <c r="D18" s="1">
        <v>24.16333333333333</v>
      </c>
      <c r="E18" s="1">
        <v>28.396000000000001</v>
      </c>
      <c r="F18" s="2">
        <v>32.62866666666666</v>
      </c>
      <c r="G18" s="2">
        <v>36.861333333333327</v>
      </c>
      <c r="H18" s="2">
        <v>45.326666666666661</v>
      </c>
      <c r="I18" s="2">
        <v>74.955333333333328</v>
      </c>
      <c r="J18" s="1">
        <v>0.05</v>
      </c>
    </row>
    <row r="19" spans="1:10" x14ac:dyDescent="0.3">
      <c r="A19" s="9">
        <f t="shared" si="0"/>
        <v>0.24999999999999967</v>
      </c>
      <c r="B19" s="1">
        <v>19.930666666666664</v>
      </c>
      <c r="C19" s="1">
        <v>19.930666666666664</v>
      </c>
      <c r="D19" s="1">
        <v>24.16333333333333</v>
      </c>
      <c r="E19" s="1">
        <v>28.396000000000001</v>
      </c>
      <c r="F19" s="2">
        <v>32.62866666666666</v>
      </c>
      <c r="G19" s="2">
        <v>36.861333333333327</v>
      </c>
      <c r="H19" s="2">
        <v>45.326666666666661</v>
      </c>
      <c r="I19" s="2">
        <v>74.955333333333328</v>
      </c>
      <c r="J19" s="1">
        <v>0.05</v>
      </c>
    </row>
    <row r="20" spans="1:10" x14ac:dyDescent="0.3">
      <c r="A20" s="9">
        <f t="shared" si="0"/>
        <v>0.19999999999999968</v>
      </c>
      <c r="B20" s="1">
        <v>19.930666666666664</v>
      </c>
      <c r="C20" s="1">
        <v>19.930666666666664</v>
      </c>
      <c r="D20" s="1">
        <v>24.16333333333333</v>
      </c>
      <c r="E20" s="1">
        <v>28.396000000000001</v>
      </c>
      <c r="F20" s="2">
        <v>32.62866666666666</v>
      </c>
      <c r="G20" s="2">
        <v>36.861333333333327</v>
      </c>
      <c r="H20" s="2">
        <v>45.326666666666661</v>
      </c>
      <c r="I20" s="2">
        <v>74.955333333333328</v>
      </c>
      <c r="J20" s="1">
        <v>0.05</v>
      </c>
    </row>
    <row r="21" spans="1:10" x14ac:dyDescent="0.3">
      <c r="A21" s="9">
        <f t="shared" si="0"/>
        <v>0.14999999999999969</v>
      </c>
      <c r="B21" s="1">
        <v>19.930666666666664</v>
      </c>
      <c r="C21" s="1">
        <v>19.930666666666664</v>
      </c>
      <c r="D21" s="1">
        <v>24.16333333333333</v>
      </c>
      <c r="E21" s="1">
        <v>28.396000000000001</v>
      </c>
      <c r="F21" s="2">
        <v>32.62866666666666</v>
      </c>
      <c r="G21" s="2">
        <v>36.861333333333327</v>
      </c>
      <c r="H21" s="2">
        <v>45.326666666666661</v>
      </c>
      <c r="I21" s="2">
        <v>74.955333333333328</v>
      </c>
      <c r="J21" s="1">
        <v>0.05</v>
      </c>
    </row>
    <row r="22" spans="1:10" x14ac:dyDescent="0.3">
      <c r="A22" s="9">
        <f t="shared" si="0"/>
        <v>9.9999999999999686E-2</v>
      </c>
      <c r="B22" s="1">
        <v>19.930666666666664</v>
      </c>
      <c r="C22" s="1">
        <v>19.930666666666664</v>
      </c>
      <c r="D22" s="1">
        <v>24.16333333333333</v>
      </c>
      <c r="E22" s="1">
        <v>28.396000000000001</v>
      </c>
      <c r="F22" s="2">
        <v>32.62866666666666</v>
      </c>
      <c r="G22" s="2">
        <v>36.861333333333327</v>
      </c>
      <c r="H22" s="2">
        <v>45.326666666666661</v>
      </c>
      <c r="I22" s="2">
        <v>74.955333333333328</v>
      </c>
      <c r="J22" s="1">
        <v>0.05</v>
      </c>
    </row>
    <row r="23" spans="1:10" x14ac:dyDescent="0.3">
      <c r="A23" s="9">
        <f t="shared" si="0"/>
        <v>4.9999999999999684E-2</v>
      </c>
      <c r="B23" s="1">
        <v>19.930666666666664</v>
      </c>
      <c r="C23" s="1">
        <v>19.930666666666664</v>
      </c>
      <c r="D23" s="1">
        <v>24.16333333333333</v>
      </c>
      <c r="E23" s="1">
        <v>28.396000000000001</v>
      </c>
      <c r="F23" s="2">
        <v>32.62866666666666</v>
      </c>
      <c r="G23" s="2">
        <v>36.861333333333327</v>
      </c>
      <c r="H23" s="2">
        <v>45.326666666666661</v>
      </c>
      <c r="I23" s="2">
        <v>74.955333333333328</v>
      </c>
      <c r="J23" s="1">
        <v>0.05</v>
      </c>
    </row>
    <row r="24" spans="1:10" x14ac:dyDescent="0.3">
      <c r="A24" s="9">
        <f t="shared" si="0"/>
        <v>-3.1918911957973251E-16</v>
      </c>
      <c r="B24" s="1">
        <v>19.930666666666664</v>
      </c>
      <c r="C24" s="1">
        <v>19.930666666666664</v>
      </c>
      <c r="D24" s="1">
        <v>24.16333333333333</v>
      </c>
      <c r="E24" s="1">
        <v>28.396000000000001</v>
      </c>
      <c r="F24" s="2">
        <v>32.62866666666666</v>
      </c>
      <c r="G24" s="2">
        <v>36.861333333333327</v>
      </c>
      <c r="H24" s="2">
        <v>45.326666666666661</v>
      </c>
      <c r="I24" s="2">
        <v>74.955333333333328</v>
      </c>
      <c r="J24" s="5">
        <v>2.5000000000000001E-2</v>
      </c>
    </row>
    <row r="25" spans="1:10" x14ac:dyDescent="0.3">
      <c r="F25" s="6"/>
      <c r="G25" s="6"/>
      <c r="H25" s="6"/>
      <c r="I25" s="6"/>
    </row>
    <row r="26" spans="1:10" x14ac:dyDescent="0.3">
      <c r="A26" t="s">
        <v>11</v>
      </c>
      <c r="B26" s="1">
        <f>AVERAGE(B4:B24)</f>
        <v>49.787329100529078</v>
      </c>
      <c r="C26" s="1">
        <f>AVERAGE(C4:C24)</f>
        <v>49.787329100529078</v>
      </c>
      <c r="D26" s="1">
        <f t="shared" ref="D26:I26" si="1">AVERAGE(D4:D24)</f>
        <v>42.579756613756587</v>
      </c>
      <c r="E26" s="1">
        <f t="shared" si="1"/>
        <v>38.367809523809512</v>
      </c>
      <c r="F26" s="2">
        <f t="shared" si="1"/>
        <v>103.15951957671957</v>
      </c>
      <c r="G26" s="2">
        <f t="shared" si="1"/>
        <v>99.580641269841252</v>
      </c>
      <c r="H26" s="2">
        <f t="shared" si="1"/>
        <v>98.57339682539677</v>
      </c>
      <c r="I26" s="2">
        <f t="shared" si="1"/>
        <v>113.47453756613756</v>
      </c>
      <c r="J26" s="1"/>
    </row>
    <row r="27" spans="1:10" x14ac:dyDescent="0.3">
      <c r="A27" t="s">
        <v>20</v>
      </c>
      <c r="B27" s="1">
        <f>SUMPRODUCT(B4:B24,$J4:$J24)</f>
        <v>43.88785111111109</v>
      </c>
      <c r="C27" s="1">
        <f t="shared" ref="C27:H27" si="2">SUMPRODUCT(C4:C24,$J4:$J24)</f>
        <v>43.88785111111109</v>
      </c>
      <c r="D27" s="1">
        <f t="shared" si="2"/>
        <v>37.871188888888881</v>
      </c>
      <c r="E27" s="1">
        <f t="shared" si="2"/>
        <v>34.999933333333317</v>
      </c>
      <c r="F27" s="2">
        <f t="shared" si="2"/>
        <v>92.242062222222202</v>
      </c>
      <c r="G27" s="2">
        <f t="shared" si="2"/>
        <v>88.272606666666732</v>
      </c>
      <c r="H27" s="2">
        <f t="shared" si="2"/>
        <v>86.791733333333354</v>
      </c>
      <c r="I27" s="2">
        <f>SUMPRODUCT(I4:I24,$J4:$J24)</f>
        <v>100.95649777777774</v>
      </c>
      <c r="J27" s="1"/>
    </row>
    <row r="28" spans="1:10" x14ac:dyDescent="0.3">
      <c r="A28" t="s">
        <v>21</v>
      </c>
      <c r="B28" s="1">
        <f>B6-B22</f>
        <v>59.767111111111078</v>
      </c>
      <c r="C28" s="1">
        <f t="shared" ref="C28:I28" si="3">C6-C22</f>
        <v>59.767111111111078</v>
      </c>
      <c r="D28" s="1">
        <f t="shared" si="3"/>
        <v>26.071111111111104</v>
      </c>
      <c r="E28" s="1">
        <f t="shared" si="3"/>
        <v>1.9553333333333214</v>
      </c>
      <c r="F28" s="2">
        <f>F6-F22</f>
        <v>263.61431111111108</v>
      </c>
      <c r="G28" s="2">
        <f t="shared" si="3"/>
        <v>218.73635555555558</v>
      </c>
      <c r="H28" s="2">
        <f t="shared" si="3"/>
        <v>128.98044444444437</v>
      </c>
      <c r="I28" s="2">
        <f t="shared" si="3"/>
        <v>2.6071111111110952</v>
      </c>
      <c r="J28" s="1"/>
    </row>
    <row r="29" spans="1:10" x14ac:dyDescent="0.3">
      <c r="A29" t="s">
        <v>1</v>
      </c>
      <c r="B29" s="1">
        <f>B4-B24</f>
        <v>295.69244444444445</v>
      </c>
      <c r="C29" s="1">
        <f t="shared" ref="C29:I29" si="4">C4-C24</f>
        <v>295.69244444444445</v>
      </c>
      <c r="D29" s="1">
        <f t="shared" si="4"/>
        <v>225.17555555555555</v>
      </c>
      <c r="E29" s="1">
        <f t="shared" si="4"/>
        <v>154.65866666666665</v>
      </c>
      <c r="F29" s="2">
        <f t="shared" si="4"/>
        <v>577.76</v>
      </c>
      <c r="G29" s="2">
        <f t="shared" si="4"/>
        <v>577.76</v>
      </c>
      <c r="H29" s="2">
        <f t="shared" si="4"/>
        <v>577.76</v>
      </c>
      <c r="I29" s="2">
        <f t="shared" si="4"/>
        <v>577.76</v>
      </c>
      <c r="J29" s="1"/>
    </row>
    <row r="30" spans="1:10" x14ac:dyDescent="0.3">
      <c r="A30" t="s">
        <v>2</v>
      </c>
      <c r="B30" s="1">
        <f>_xlfn.STDEV.P(B4:B24)</f>
        <v>76.606893676990552</v>
      </c>
      <c r="C30" s="1">
        <f t="shared" ref="C30:I30" si="5">_xlfn.STDEV.P(C4:C24)</f>
        <v>76.606893676990552</v>
      </c>
      <c r="D30" s="1">
        <f t="shared" si="5"/>
        <v>54.607275071047425</v>
      </c>
      <c r="E30" s="1">
        <f t="shared" si="5"/>
        <v>34.241548314732746</v>
      </c>
      <c r="F30" s="2">
        <f t="shared" si="5"/>
        <v>155.64479855363075</v>
      </c>
      <c r="G30" s="2">
        <f t="shared" si="5"/>
        <v>150.65614991202577</v>
      </c>
      <c r="H30" s="2">
        <f t="shared" si="5"/>
        <v>143.23333103230027</v>
      </c>
      <c r="I30" s="2">
        <f t="shared" si="5"/>
        <v>129.99704908598147</v>
      </c>
    </row>
    <row r="31" spans="1:10" x14ac:dyDescent="0.3">
      <c r="F31" s="6"/>
      <c r="G31" s="6"/>
      <c r="H31" s="6"/>
      <c r="I31" s="6"/>
    </row>
    <row r="32" spans="1:10" x14ac:dyDescent="0.3">
      <c r="A32" t="s">
        <v>3</v>
      </c>
      <c r="B32" s="1">
        <f>_xlfn.PERCENTILE.INC(B4:B24,0.1)</f>
        <v>19.930666666666664</v>
      </c>
      <c r="C32" s="1">
        <f t="shared" ref="C32:I32" si="6">_xlfn.PERCENTILE.INC(C4:C24,0.1)</f>
        <v>19.930666666666664</v>
      </c>
      <c r="D32" s="1">
        <f t="shared" si="6"/>
        <v>24.16333333333333</v>
      </c>
      <c r="E32" s="1">
        <f t="shared" si="6"/>
        <v>28.396000000000001</v>
      </c>
      <c r="F32" s="2">
        <f>_xlfn.PERCENTILE.INC(F4:F24,0.1)</f>
        <v>32.62866666666666</v>
      </c>
      <c r="G32" s="2">
        <f t="shared" si="6"/>
        <v>36.861333333333327</v>
      </c>
      <c r="H32" s="2">
        <f t="shared" si="6"/>
        <v>45.326666666666661</v>
      </c>
      <c r="I32" s="2">
        <f t="shared" si="6"/>
        <v>74.955333333333328</v>
      </c>
    </row>
    <row r="33" spans="1:9" x14ac:dyDescent="0.3">
      <c r="A33" t="s">
        <v>4</v>
      </c>
      <c r="B33" s="1">
        <f>_xlfn.PERCENTILE.INC(B4:B24,0.25)</f>
        <v>19.930666666666664</v>
      </c>
      <c r="C33" s="1">
        <f t="shared" ref="C33:I33" si="7">_xlfn.PERCENTILE.INC(C4:C24,0.25)</f>
        <v>19.930666666666664</v>
      </c>
      <c r="D33" s="1">
        <f t="shared" si="7"/>
        <v>24.16333333333333</v>
      </c>
      <c r="E33" s="1">
        <f t="shared" si="7"/>
        <v>28.396000000000001</v>
      </c>
      <c r="F33" s="2">
        <f t="shared" si="7"/>
        <v>32.62866666666666</v>
      </c>
      <c r="G33" s="2">
        <f t="shared" si="7"/>
        <v>36.861333333333327</v>
      </c>
      <c r="H33" s="2">
        <f t="shared" si="7"/>
        <v>45.326666666666661</v>
      </c>
      <c r="I33" s="2">
        <f t="shared" si="7"/>
        <v>74.955333333333328</v>
      </c>
    </row>
    <row r="34" spans="1:9" x14ac:dyDescent="0.3">
      <c r="A34" t="s">
        <v>5</v>
      </c>
      <c r="B34" s="1">
        <f>_xlfn.PERCENTILE.INC(B4:B24,0.5)</f>
        <v>19.930666666666664</v>
      </c>
      <c r="C34" s="1">
        <f t="shared" ref="C34:I34" si="8">_xlfn.PERCENTILE.INC(C4:C24,0.5)</f>
        <v>19.930666666666664</v>
      </c>
      <c r="D34" s="1">
        <f t="shared" si="8"/>
        <v>24.16333333333333</v>
      </c>
      <c r="E34" s="1">
        <f t="shared" si="8"/>
        <v>28.396000000000001</v>
      </c>
      <c r="F34" s="2">
        <f>_xlfn.PERCENTILE.INC(F4:F24,0.5)</f>
        <v>32.62866666666666</v>
      </c>
      <c r="G34" s="2">
        <f t="shared" si="8"/>
        <v>36.861333333333327</v>
      </c>
      <c r="H34" s="2">
        <f t="shared" si="8"/>
        <v>45.326666666666661</v>
      </c>
      <c r="I34" s="2">
        <f t="shared" si="8"/>
        <v>74.955333333333328</v>
      </c>
    </row>
    <row r="35" spans="1:9" x14ac:dyDescent="0.3">
      <c r="A35" t="s">
        <v>23</v>
      </c>
      <c r="B35" s="1">
        <f>_xlfn.PERCENTILE.INC(B4:B24,0.75)</f>
        <v>23.189555555555543</v>
      </c>
      <c r="C35" s="1">
        <f t="shared" ref="C35:I35" si="9">_xlfn.PERCENTILE.INC(C4:C24,0.75)</f>
        <v>23.189555555555543</v>
      </c>
      <c r="D35" s="1">
        <f t="shared" si="9"/>
        <v>24.16333333333333</v>
      </c>
      <c r="E35" s="1">
        <f t="shared" si="9"/>
        <v>28.396000000000001</v>
      </c>
      <c r="F35" s="2">
        <f t="shared" si="9"/>
        <v>42.405333333333317</v>
      </c>
      <c r="G35" s="2">
        <f t="shared" si="9"/>
        <v>36.861333333333327</v>
      </c>
      <c r="H35" s="2">
        <f t="shared" si="9"/>
        <v>45.326666666666661</v>
      </c>
      <c r="I35" s="2">
        <f t="shared" si="9"/>
        <v>74.955333333333328</v>
      </c>
    </row>
    <row r="36" spans="1:9" x14ac:dyDescent="0.3">
      <c r="A36" t="s">
        <v>6</v>
      </c>
      <c r="B36" s="1">
        <f>B35-B33</f>
        <v>3.2588888888888796</v>
      </c>
      <c r="C36" s="1">
        <f t="shared" ref="C36:I36" si="10">C35-C33</f>
        <v>3.2588888888888796</v>
      </c>
      <c r="D36" s="1">
        <f t="shared" si="10"/>
        <v>0</v>
      </c>
      <c r="E36" s="1">
        <f t="shared" si="10"/>
        <v>0</v>
      </c>
      <c r="F36" s="2">
        <f t="shared" si="10"/>
        <v>9.7766666666666566</v>
      </c>
      <c r="G36" s="2">
        <f t="shared" si="10"/>
        <v>0</v>
      </c>
      <c r="H36" s="2">
        <f t="shared" si="10"/>
        <v>0</v>
      </c>
      <c r="I36" s="2">
        <f t="shared" si="10"/>
        <v>0</v>
      </c>
    </row>
    <row r="38" spans="1:9" x14ac:dyDescent="0.3">
      <c r="A38" s="8" t="s">
        <v>25</v>
      </c>
    </row>
    <row r="39" spans="1:9" x14ac:dyDescent="0.3">
      <c r="A39" s="8" t="s">
        <v>22</v>
      </c>
    </row>
    <row r="40" spans="1:9" ht="15.6" x14ac:dyDescent="0.3">
      <c r="A40" s="8" t="s">
        <v>26</v>
      </c>
    </row>
    <row r="41" spans="1:9" ht="15.6" x14ac:dyDescent="0.35">
      <c r="A41" t="s">
        <v>27</v>
      </c>
    </row>
    <row r="42" spans="1:9" x14ac:dyDescent="0.3">
      <c r="A42" s="8" t="s">
        <v>28</v>
      </c>
    </row>
    <row r="43" spans="1:9" x14ac:dyDescent="0.3">
      <c r="A43" s="8" t="s">
        <v>29</v>
      </c>
    </row>
    <row r="44" spans="1:9" x14ac:dyDescent="0.3">
      <c r="A44" s="8" t="s">
        <v>30</v>
      </c>
    </row>
  </sheetData>
  <mergeCells count="2">
    <mergeCell ref="B1:E1"/>
    <mergeCell ref="F1:I1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9E15E-27EE-47DB-B371-DA1EC40724EC}">
  <dimension ref="A1:J44"/>
  <sheetViews>
    <sheetView tabSelected="1" zoomScale="85" zoomScaleNormal="85" workbookViewId="0">
      <selection activeCell="B3" sqref="B3:I3"/>
    </sheetView>
  </sheetViews>
  <sheetFormatPr baseColWidth="10" defaultRowHeight="14.4" x14ac:dyDescent="0.3"/>
  <cols>
    <col min="1" max="1" width="31.44140625" bestFit="1" customWidth="1"/>
    <col min="2" max="5" width="18.33203125" bestFit="1" customWidth="1"/>
    <col min="6" max="9" width="21" bestFit="1" customWidth="1"/>
    <col min="10" max="10" width="19.6640625" bestFit="1" customWidth="1"/>
  </cols>
  <sheetData>
    <row r="1" spans="1:10" x14ac:dyDescent="0.3">
      <c r="A1" s="3" t="s">
        <v>13</v>
      </c>
      <c r="B1" s="10" t="s">
        <v>14</v>
      </c>
      <c r="C1" s="10"/>
      <c r="D1" s="10"/>
      <c r="E1" s="10"/>
      <c r="F1" s="10" t="s">
        <v>15</v>
      </c>
      <c r="G1" s="10"/>
      <c r="H1" s="10"/>
      <c r="I1" s="10"/>
    </row>
    <row r="2" spans="1:10" ht="15.6" x14ac:dyDescent="0.35">
      <c r="B2" s="7" t="s">
        <v>16</v>
      </c>
      <c r="C2" s="7" t="s">
        <v>17</v>
      </c>
      <c r="D2" s="7" t="s">
        <v>18</v>
      </c>
      <c r="E2" s="7" t="s">
        <v>19</v>
      </c>
      <c r="F2" s="7" t="s">
        <v>16</v>
      </c>
      <c r="G2" s="7" t="s">
        <v>17</v>
      </c>
      <c r="H2" s="7" t="s">
        <v>18</v>
      </c>
      <c r="I2" s="7" t="s">
        <v>19</v>
      </c>
    </row>
    <row r="3" spans="1:10" x14ac:dyDescent="0.3">
      <c r="A3" s="3" t="s">
        <v>24</v>
      </c>
      <c r="B3" s="3"/>
      <c r="C3" s="3"/>
      <c r="D3" s="3"/>
      <c r="E3" s="3"/>
      <c r="F3" s="4"/>
      <c r="G3" s="4"/>
      <c r="H3" s="4"/>
      <c r="I3" s="4"/>
      <c r="J3" s="4" t="s">
        <v>0</v>
      </c>
    </row>
    <row r="4" spans="1:10" x14ac:dyDescent="0.3">
      <c r="A4" s="9">
        <v>1</v>
      </c>
      <c r="B4" s="1">
        <v>443.62133333333327</v>
      </c>
      <c r="C4" s="1">
        <v>409.33666666666664</v>
      </c>
      <c r="D4" s="1">
        <v>340.76733333333328</v>
      </c>
      <c r="E4" s="1">
        <v>306.48266666666666</v>
      </c>
      <c r="F4" s="2">
        <v>486.08911111111104</v>
      </c>
      <c r="G4" s="2">
        <v>486.08911111111104</v>
      </c>
      <c r="H4" s="2">
        <v>460.26977777777779</v>
      </c>
      <c r="I4" s="2">
        <v>391.4182222222222</v>
      </c>
      <c r="J4" s="5">
        <v>2.5000000000000001E-2</v>
      </c>
    </row>
    <row r="5" spans="1:10" x14ac:dyDescent="0.3">
      <c r="A5" s="9">
        <f>A4-5%</f>
        <v>0.95</v>
      </c>
      <c r="B5" s="1">
        <v>405.30044444444434</v>
      </c>
      <c r="C5" s="1">
        <v>361.43555555555554</v>
      </c>
      <c r="D5" s="1">
        <v>273.70577777777771</v>
      </c>
      <c r="E5" s="1">
        <v>229.84088888888886</v>
      </c>
      <c r="F5" s="2">
        <v>344.85888888888883</v>
      </c>
      <c r="G5" s="2">
        <v>344.85888888888883</v>
      </c>
      <c r="H5" s="2">
        <v>280.52222222222218</v>
      </c>
      <c r="I5" s="2">
        <v>108.95777777777766</v>
      </c>
      <c r="J5" s="1">
        <v>0.05</v>
      </c>
    </row>
    <row r="6" spans="1:10" x14ac:dyDescent="0.3">
      <c r="A6" s="9">
        <f t="shared" ref="A6:A24" si="0">A5-5%</f>
        <v>0.89999999999999991</v>
      </c>
      <c r="B6" s="1">
        <v>212.91022222222219</v>
      </c>
      <c r="C6" s="1">
        <v>120.94777777777772</v>
      </c>
      <c r="D6" s="1">
        <v>42.405333333333317</v>
      </c>
      <c r="E6" s="1">
        <v>36.861333333333327</v>
      </c>
      <c r="F6" s="2">
        <v>330.73586666666665</v>
      </c>
      <c r="G6" s="2">
        <v>330.73586666666665</v>
      </c>
      <c r="H6" s="2">
        <v>262.54746666666671</v>
      </c>
      <c r="I6" s="2">
        <v>96.118666666666655</v>
      </c>
      <c r="J6" s="1">
        <v>0.05</v>
      </c>
    </row>
    <row r="7" spans="1:10" x14ac:dyDescent="0.3">
      <c r="A7" s="9">
        <f t="shared" si="0"/>
        <v>0.84999999999999987</v>
      </c>
      <c r="B7" s="1">
        <v>163.09306666666666</v>
      </c>
      <c r="C7" s="1">
        <v>73.046666666666653</v>
      </c>
      <c r="D7" s="1">
        <v>42.405333333333317</v>
      </c>
      <c r="E7" s="1">
        <v>36.861333333333327</v>
      </c>
      <c r="F7" s="2">
        <v>203.62866666666656</v>
      </c>
      <c r="G7" s="2">
        <v>203.62866666666656</v>
      </c>
      <c r="H7" s="2">
        <v>100.77466666666663</v>
      </c>
      <c r="I7" s="2">
        <v>96.118666666666655</v>
      </c>
      <c r="J7" s="1">
        <v>0.05</v>
      </c>
    </row>
    <row r="8" spans="1:10" x14ac:dyDescent="0.3">
      <c r="A8" s="9">
        <f t="shared" si="0"/>
        <v>0.79999999999999982</v>
      </c>
      <c r="B8" s="1">
        <v>84.911999999999964</v>
      </c>
      <c r="C8" s="1">
        <v>56.752222222222215</v>
      </c>
      <c r="D8" s="1">
        <v>32.62866666666666</v>
      </c>
      <c r="E8" s="1">
        <v>36.861333333333327</v>
      </c>
      <c r="F8" s="2">
        <v>81.496444444444421</v>
      </c>
      <c r="G8" s="2">
        <v>81.496444444444421</v>
      </c>
      <c r="H8" s="2">
        <v>62.909111111111088</v>
      </c>
      <c r="I8" s="2">
        <v>96.118666666666655</v>
      </c>
      <c r="J8" s="1">
        <v>0.05</v>
      </c>
    </row>
    <row r="9" spans="1:10" x14ac:dyDescent="0.3">
      <c r="A9" s="9">
        <f t="shared" si="0"/>
        <v>0.74999999999999978</v>
      </c>
      <c r="B9" s="1">
        <v>65.555111111111103</v>
      </c>
      <c r="C9" s="1">
        <v>44.53138888888887</v>
      </c>
      <c r="D9" s="1">
        <v>32.62866666666666</v>
      </c>
      <c r="E9" s="1">
        <v>36.861333333333327</v>
      </c>
      <c r="F9" s="2">
        <v>52.81822222222219</v>
      </c>
      <c r="G9" s="2">
        <v>52.81822222222219</v>
      </c>
      <c r="H9" s="2">
        <v>62.257333333333328</v>
      </c>
      <c r="I9" s="2">
        <v>96.118666666666655</v>
      </c>
      <c r="J9" s="1">
        <v>0.05</v>
      </c>
    </row>
    <row r="10" spans="1:10" x14ac:dyDescent="0.3">
      <c r="A10" s="9">
        <f t="shared" si="0"/>
        <v>0.69999999999999973</v>
      </c>
      <c r="B10" s="1">
        <v>45.35</v>
      </c>
      <c r="C10" s="1">
        <v>24.16333333333333</v>
      </c>
      <c r="D10" s="1">
        <v>32.62866666666666</v>
      </c>
      <c r="E10" s="1">
        <v>36.861333333333327</v>
      </c>
      <c r="F10" s="2">
        <v>52.81822222222219</v>
      </c>
      <c r="G10" s="2">
        <v>52.81822222222219</v>
      </c>
      <c r="H10" s="2">
        <v>62.257333333333328</v>
      </c>
      <c r="I10" s="2">
        <v>96.118666666666655</v>
      </c>
      <c r="J10" s="1">
        <v>0.05</v>
      </c>
    </row>
    <row r="11" spans="1:10" x14ac:dyDescent="0.3">
      <c r="A11" s="9">
        <f t="shared" si="0"/>
        <v>0.64999999999999969</v>
      </c>
      <c r="B11" s="1">
        <v>19.930666666666664</v>
      </c>
      <c r="C11" s="1">
        <v>24.16333333333333</v>
      </c>
      <c r="D11" s="1">
        <v>32.62866666666666</v>
      </c>
      <c r="E11" s="1">
        <v>36.861333333333327</v>
      </c>
      <c r="F11" s="2">
        <v>52.81822222222219</v>
      </c>
      <c r="G11" s="2">
        <v>52.81822222222219</v>
      </c>
      <c r="H11" s="2">
        <v>62.257333333333328</v>
      </c>
      <c r="I11" s="2">
        <v>96.118666666666655</v>
      </c>
      <c r="J11" s="1">
        <v>0.05</v>
      </c>
    </row>
    <row r="12" spans="1:10" x14ac:dyDescent="0.3">
      <c r="A12" s="9">
        <f t="shared" si="0"/>
        <v>0.59999999999999964</v>
      </c>
      <c r="B12" s="1">
        <v>19.930666666666664</v>
      </c>
      <c r="C12" s="1">
        <v>24.16333333333333</v>
      </c>
      <c r="D12" s="1">
        <v>32.62866666666666</v>
      </c>
      <c r="E12" s="1">
        <v>36.861333333333327</v>
      </c>
      <c r="F12" s="2">
        <v>52.81822222222219</v>
      </c>
      <c r="G12" s="2">
        <v>52.81822222222219</v>
      </c>
      <c r="H12" s="2">
        <v>62.257333333333328</v>
      </c>
      <c r="I12" s="2">
        <v>96.118666666666655</v>
      </c>
      <c r="J12" s="1">
        <v>0.05</v>
      </c>
    </row>
    <row r="13" spans="1:10" x14ac:dyDescent="0.3">
      <c r="A13" s="9">
        <f t="shared" si="0"/>
        <v>0.5499999999999996</v>
      </c>
      <c r="B13" s="1">
        <v>19.930666666666664</v>
      </c>
      <c r="C13" s="1">
        <v>24.16333333333333</v>
      </c>
      <c r="D13" s="1">
        <v>32.62866666666666</v>
      </c>
      <c r="E13" s="1">
        <v>36.861333333333327</v>
      </c>
      <c r="F13" s="2">
        <v>52.81822222222219</v>
      </c>
      <c r="G13" s="2">
        <v>52.81822222222219</v>
      </c>
      <c r="H13" s="2">
        <v>62.257333333333328</v>
      </c>
      <c r="I13" s="2">
        <v>96.118666666666655</v>
      </c>
      <c r="J13" s="1">
        <v>0.05</v>
      </c>
    </row>
    <row r="14" spans="1:10" x14ac:dyDescent="0.3">
      <c r="A14" s="9">
        <f t="shared" si="0"/>
        <v>0.49999999999999961</v>
      </c>
      <c r="B14" s="1">
        <v>19.930666666666664</v>
      </c>
      <c r="C14" s="1">
        <v>24.16333333333333</v>
      </c>
      <c r="D14" s="1">
        <v>32.62866666666666</v>
      </c>
      <c r="E14" s="1">
        <v>36.861333333333327</v>
      </c>
      <c r="F14" s="2">
        <v>49.559333333333328</v>
      </c>
      <c r="G14" s="2">
        <v>49.559333333333328</v>
      </c>
      <c r="H14" s="2">
        <v>62.257333333333328</v>
      </c>
      <c r="I14" s="2">
        <v>96.118666666666655</v>
      </c>
      <c r="J14" s="1">
        <v>0.05</v>
      </c>
    </row>
    <row r="15" spans="1:10" x14ac:dyDescent="0.3">
      <c r="A15" s="9">
        <f t="shared" si="0"/>
        <v>0.44999999999999962</v>
      </c>
      <c r="B15" s="1">
        <v>19.930666666666664</v>
      </c>
      <c r="C15" s="1">
        <v>24.16333333333333</v>
      </c>
      <c r="D15" s="1">
        <v>32.62866666666666</v>
      </c>
      <c r="E15" s="1">
        <v>36.861333333333327</v>
      </c>
      <c r="F15" s="2">
        <v>49.559333333333328</v>
      </c>
      <c r="G15" s="2">
        <v>49.559333333333328</v>
      </c>
      <c r="H15" s="2">
        <v>62.257333333333328</v>
      </c>
      <c r="I15" s="2">
        <v>96.118666666666655</v>
      </c>
      <c r="J15" s="1">
        <v>0.05</v>
      </c>
    </row>
    <row r="16" spans="1:10" x14ac:dyDescent="0.3">
      <c r="A16" s="9">
        <f t="shared" si="0"/>
        <v>0.39999999999999963</v>
      </c>
      <c r="B16" s="1">
        <v>19.930666666666664</v>
      </c>
      <c r="C16" s="1">
        <v>24.16333333333333</v>
      </c>
      <c r="D16" s="1">
        <v>32.62866666666666</v>
      </c>
      <c r="E16" s="1">
        <v>36.861333333333327</v>
      </c>
      <c r="F16" s="2">
        <v>49.559333333333328</v>
      </c>
      <c r="G16" s="2">
        <v>49.559333333333328</v>
      </c>
      <c r="H16" s="2">
        <v>62.257333333333328</v>
      </c>
      <c r="I16" s="2">
        <v>96.118666666666655</v>
      </c>
      <c r="J16" s="1">
        <v>0.05</v>
      </c>
    </row>
    <row r="17" spans="1:10" x14ac:dyDescent="0.3">
      <c r="A17" s="9">
        <f t="shared" si="0"/>
        <v>0.34999999999999964</v>
      </c>
      <c r="B17" s="1">
        <v>19.930666666666664</v>
      </c>
      <c r="C17" s="1">
        <v>24.16333333333333</v>
      </c>
      <c r="D17" s="1">
        <v>32.62866666666666</v>
      </c>
      <c r="E17" s="1">
        <v>36.861333333333327</v>
      </c>
      <c r="F17" s="2">
        <v>49.559333333333328</v>
      </c>
      <c r="G17" s="2">
        <v>49.559333333333328</v>
      </c>
      <c r="H17" s="2">
        <v>62.257333333333328</v>
      </c>
      <c r="I17" s="2">
        <v>96.118666666666655</v>
      </c>
      <c r="J17" s="1">
        <v>0.05</v>
      </c>
    </row>
    <row r="18" spans="1:10" x14ac:dyDescent="0.3">
      <c r="A18" s="9">
        <f t="shared" si="0"/>
        <v>0.29999999999999966</v>
      </c>
      <c r="B18" s="1">
        <v>19.930666666666664</v>
      </c>
      <c r="C18" s="1">
        <v>24.16333333333333</v>
      </c>
      <c r="D18" s="1">
        <v>32.62866666666666</v>
      </c>
      <c r="E18" s="1">
        <v>36.861333333333327</v>
      </c>
      <c r="F18" s="2">
        <v>49.559333333333328</v>
      </c>
      <c r="G18" s="2">
        <v>49.559333333333328</v>
      </c>
      <c r="H18" s="2">
        <v>62.257333333333328</v>
      </c>
      <c r="I18" s="2">
        <v>96.118666666666655</v>
      </c>
      <c r="J18" s="1">
        <v>0.05</v>
      </c>
    </row>
    <row r="19" spans="1:10" x14ac:dyDescent="0.3">
      <c r="A19" s="9">
        <f t="shared" si="0"/>
        <v>0.24999999999999967</v>
      </c>
      <c r="B19" s="1">
        <v>19.930666666666664</v>
      </c>
      <c r="C19" s="1">
        <v>24.16333333333333</v>
      </c>
      <c r="D19" s="1">
        <v>32.62866666666666</v>
      </c>
      <c r="E19" s="1">
        <v>36.861333333333327</v>
      </c>
      <c r="F19" s="2">
        <v>49.559333333333328</v>
      </c>
      <c r="G19" s="2">
        <v>49.559333333333328</v>
      </c>
      <c r="H19" s="2">
        <v>62.257333333333328</v>
      </c>
      <c r="I19" s="2">
        <v>96.118666666666655</v>
      </c>
      <c r="J19" s="1">
        <v>0.05</v>
      </c>
    </row>
    <row r="20" spans="1:10" x14ac:dyDescent="0.3">
      <c r="A20" s="9">
        <f t="shared" si="0"/>
        <v>0.19999999999999968</v>
      </c>
      <c r="B20" s="1">
        <v>19.930666666666664</v>
      </c>
      <c r="C20" s="1">
        <v>24.16333333333333</v>
      </c>
      <c r="D20" s="1">
        <v>32.62866666666666</v>
      </c>
      <c r="E20" s="1">
        <v>36.861333333333327</v>
      </c>
      <c r="F20" s="2">
        <v>49.559333333333328</v>
      </c>
      <c r="G20" s="2">
        <v>49.559333333333328</v>
      </c>
      <c r="H20" s="2">
        <v>62.257333333333328</v>
      </c>
      <c r="I20" s="2">
        <v>96.118666666666655</v>
      </c>
      <c r="J20" s="1">
        <v>0.05</v>
      </c>
    </row>
    <row r="21" spans="1:10" x14ac:dyDescent="0.3">
      <c r="A21" s="9">
        <f t="shared" si="0"/>
        <v>0.14999999999999969</v>
      </c>
      <c r="B21" s="1">
        <v>19.930666666666664</v>
      </c>
      <c r="C21" s="1">
        <v>24.16333333333333</v>
      </c>
      <c r="D21" s="1">
        <v>32.62866666666666</v>
      </c>
      <c r="E21" s="1">
        <v>36.861333333333327</v>
      </c>
      <c r="F21" s="2">
        <v>49.559333333333328</v>
      </c>
      <c r="G21" s="2">
        <v>49.559333333333328</v>
      </c>
      <c r="H21" s="2">
        <v>62.257333333333328</v>
      </c>
      <c r="I21" s="2">
        <v>96.118666666666655</v>
      </c>
      <c r="J21" s="1">
        <v>0.05</v>
      </c>
    </row>
    <row r="22" spans="1:10" x14ac:dyDescent="0.3">
      <c r="A22" s="9">
        <f t="shared" si="0"/>
        <v>9.9999999999999686E-2</v>
      </c>
      <c r="B22" s="1">
        <v>19.930666666666664</v>
      </c>
      <c r="C22" s="1">
        <v>24.16333333333333</v>
      </c>
      <c r="D22" s="1">
        <v>32.62866666666666</v>
      </c>
      <c r="E22" s="1">
        <v>36.861333333333327</v>
      </c>
      <c r="F22" s="2">
        <v>49.559333333333328</v>
      </c>
      <c r="G22" s="2">
        <v>49.559333333333328</v>
      </c>
      <c r="H22" s="2">
        <v>62.257333333333328</v>
      </c>
      <c r="I22" s="2">
        <v>96.118666666666655</v>
      </c>
      <c r="J22" s="1">
        <v>0.05</v>
      </c>
    </row>
    <row r="23" spans="1:10" x14ac:dyDescent="0.3">
      <c r="A23" s="9">
        <f t="shared" si="0"/>
        <v>4.9999999999999684E-2</v>
      </c>
      <c r="B23" s="1">
        <v>19.930666666666664</v>
      </c>
      <c r="C23" s="1">
        <v>24.16333333333333</v>
      </c>
      <c r="D23" s="1">
        <v>32.62866666666666</v>
      </c>
      <c r="E23" s="1">
        <v>36.861333333333327</v>
      </c>
      <c r="F23" s="2">
        <v>49.559333333333328</v>
      </c>
      <c r="G23" s="2">
        <v>49.559333333333328</v>
      </c>
      <c r="H23" s="2">
        <v>62.257333333333328</v>
      </c>
      <c r="I23" s="2">
        <v>96.118666666666655</v>
      </c>
      <c r="J23" s="1">
        <v>0.05</v>
      </c>
    </row>
    <row r="24" spans="1:10" x14ac:dyDescent="0.3">
      <c r="A24" s="9">
        <f t="shared" si="0"/>
        <v>-3.1918911957973251E-16</v>
      </c>
      <c r="B24" s="1">
        <v>19.930666666666664</v>
      </c>
      <c r="C24" s="1">
        <v>24.16333333333333</v>
      </c>
      <c r="D24" s="1">
        <v>32.62866666666666</v>
      </c>
      <c r="E24" s="1">
        <v>36.861333333333327</v>
      </c>
      <c r="F24" s="2">
        <v>49.559333333333328</v>
      </c>
      <c r="G24" s="2">
        <v>49.559333333333328</v>
      </c>
      <c r="H24" s="2">
        <v>62.257333333333328</v>
      </c>
      <c r="I24" s="2">
        <v>96.118666666666655</v>
      </c>
      <c r="J24" s="5">
        <v>2.5000000000000001E-2</v>
      </c>
    </row>
    <row r="25" spans="1:10" x14ac:dyDescent="0.3">
      <c r="F25" s="6"/>
      <c r="G25" s="6"/>
      <c r="H25" s="6"/>
      <c r="I25" s="6"/>
    </row>
    <row r="26" spans="1:10" x14ac:dyDescent="0.3">
      <c r="A26" t="s">
        <v>11</v>
      </c>
      <c r="B26" s="1">
        <f>AVERAGE(B4:B24)</f>
        <v>80.941500529100495</v>
      </c>
      <c r="C26" s="1">
        <f>AVERAGE(C4:C24)</f>
        <v>68.023822751322797</v>
      </c>
      <c r="D26" s="1">
        <f t="shared" ref="D26:I26" si="1">AVERAGE(D4:D24)</f>
        <v>59.712910052910047</v>
      </c>
      <c r="E26" s="1">
        <f t="shared" si="1"/>
        <v>58.889947089947036</v>
      </c>
      <c r="F26" s="2">
        <f t="shared" si="1"/>
        <v>107.43108359788354</v>
      </c>
      <c r="G26" s="2">
        <f t="shared" si="1"/>
        <v>107.43108359788354</v>
      </c>
      <c r="H26" s="2">
        <f t="shared" si="1"/>
        <v>103.00669417989411</v>
      </c>
      <c r="I26" s="2">
        <f t="shared" si="1"/>
        <v>110.79193650793654</v>
      </c>
      <c r="J26" s="1"/>
    </row>
    <row r="27" spans="1:10" x14ac:dyDescent="0.3">
      <c r="A27" t="s">
        <v>20</v>
      </c>
      <c r="B27" s="1">
        <f>SUMPRODUCT(B4:B24,$J4:$J24)</f>
        <v>73.399775555555536</v>
      </c>
      <c r="C27" s="1">
        <f t="shared" ref="C27:H27" si="2">SUMPRODUCT(C4:C24,$J4:$J24)</f>
        <v>60.587513888888836</v>
      </c>
      <c r="D27" s="1">
        <f t="shared" si="2"/>
        <v>53.363655555555553</v>
      </c>
      <c r="E27" s="1">
        <f t="shared" si="2"/>
        <v>53.250844444444425</v>
      </c>
      <c r="F27" s="2">
        <f t="shared" si="2"/>
        <v>99.411426666666586</v>
      </c>
      <c r="G27" s="2">
        <f t="shared" si="2"/>
        <v>99.411426666666586</v>
      </c>
      <c r="H27" s="2">
        <f t="shared" si="2"/>
        <v>95.093851111111078</v>
      </c>
      <c r="I27" s="2">
        <f>SUMPRODUCT(I4:I24,$J4:$J24)</f>
        <v>104.14311111111108</v>
      </c>
      <c r="J27" s="1"/>
    </row>
    <row r="28" spans="1:10" x14ac:dyDescent="0.3">
      <c r="A28" t="s">
        <v>21</v>
      </c>
      <c r="B28" s="1">
        <f>B6-B22</f>
        <v>192.97955555555552</v>
      </c>
      <c r="C28" s="1">
        <f t="shared" ref="C28:I28" si="3">C6-C22</f>
        <v>96.784444444444389</v>
      </c>
      <c r="D28" s="1">
        <f t="shared" si="3"/>
        <v>9.7766666666666566</v>
      </c>
      <c r="E28" s="1">
        <f t="shared" si="3"/>
        <v>0</v>
      </c>
      <c r="F28" s="2">
        <f>F6-F22</f>
        <v>281.17653333333334</v>
      </c>
      <c r="G28" s="2">
        <f t="shared" si="3"/>
        <v>281.17653333333334</v>
      </c>
      <c r="H28" s="2">
        <f t="shared" si="3"/>
        <v>200.29013333333339</v>
      </c>
      <c r="I28" s="2">
        <f t="shared" si="3"/>
        <v>0</v>
      </c>
      <c r="J28" s="1"/>
    </row>
    <row r="29" spans="1:10" x14ac:dyDescent="0.3">
      <c r="A29" t="s">
        <v>1</v>
      </c>
      <c r="B29" s="1">
        <f>B4-B24</f>
        <v>423.69066666666663</v>
      </c>
      <c r="C29" s="1">
        <f t="shared" ref="C29:I29" si="4">C4-C24</f>
        <v>385.17333333333329</v>
      </c>
      <c r="D29" s="1">
        <f t="shared" si="4"/>
        <v>308.13866666666661</v>
      </c>
      <c r="E29" s="1">
        <f t="shared" si="4"/>
        <v>269.62133333333333</v>
      </c>
      <c r="F29" s="2">
        <f t="shared" si="4"/>
        <v>436.52977777777772</v>
      </c>
      <c r="G29" s="2">
        <f t="shared" si="4"/>
        <v>436.52977777777772</v>
      </c>
      <c r="H29" s="2">
        <f t="shared" si="4"/>
        <v>398.01244444444444</v>
      </c>
      <c r="I29" s="2">
        <f t="shared" si="4"/>
        <v>295.29955555555557</v>
      </c>
      <c r="J29" s="1"/>
    </row>
    <row r="30" spans="1:10" x14ac:dyDescent="0.3">
      <c r="A30" t="s">
        <v>2</v>
      </c>
      <c r="B30" s="1">
        <f>_xlfn.STDEV.P(B4:B24)</f>
        <v>122.38537408345502</v>
      </c>
      <c r="C30" s="1">
        <f t="shared" ref="C30:I30" si="5">_xlfn.STDEV.P(C4:C24)</f>
        <v>105.77292788765185</v>
      </c>
      <c r="D30" s="1">
        <f t="shared" si="5"/>
        <v>81.021483565751339</v>
      </c>
      <c r="E30" s="1">
        <f t="shared" si="5"/>
        <v>68.918971037445289</v>
      </c>
      <c r="F30" s="2">
        <f t="shared" si="5"/>
        <v>121.75283874013269</v>
      </c>
      <c r="G30" s="2">
        <f t="shared" si="5"/>
        <v>121.75283874013269</v>
      </c>
      <c r="H30" s="2">
        <f t="shared" si="5"/>
        <v>100.6604136379248</v>
      </c>
      <c r="I30" s="2">
        <f t="shared" si="5"/>
        <v>62.809336764567824</v>
      </c>
    </row>
    <row r="31" spans="1:10" x14ac:dyDescent="0.3">
      <c r="F31" s="6"/>
      <c r="G31" s="6"/>
      <c r="H31" s="6"/>
      <c r="I31" s="6"/>
    </row>
    <row r="32" spans="1:10" x14ac:dyDescent="0.3">
      <c r="A32" t="s">
        <v>3</v>
      </c>
      <c r="B32" s="1">
        <f>_xlfn.PERCENTILE.INC(B4:B24,0.1)</f>
        <v>19.930666666666664</v>
      </c>
      <c r="C32" s="1">
        <f t="shared" ref="C32:I32" si="6">_xlfn.PERCENTILE.INC(C4:C24,0.1)</f>
        <v>24.16333333333333</v>
      </c>
      <c r="D32" s="1">
        <f t="shared" si="6"/>
        <v>32.62866666666666</v>
      </c>
      <c r="E32" s="1">
        <f t="shared" si="6"/>
        <v>36.861333333333327</v>
      </c>
      <c r="F32" s="2">
        <f>_xlfn.PERCENTILE.INC(F4:F24,0.1)</f>
        <v>49.559333333333328</v>
      </c>
      <c r="G32" s="2">
        <f t="shared" si="6"/>
        <v>49.559333333333328</v>
      </c>
      <c r="H32" s="2">
        <f t="shared" si="6"/>
        <v>62.257333333333328</v>
      </c>
      <c r="I32" s="2">
        <f t="shared" si="6"/>
        <v>96.118666666666655</v>
      </c>
    </row>
    <row r="33" spans="1:9" x14ac:dyDescent="0.3">
      <c r="A33" t="s">
        <v>4</v>
      </c>
      <c r="B33" s="1">
        <f>_xlfn.PERCENTILE.INC(B4:B24,0.25)</f>
        <v>19.930666666666664</v>
      </c>
      <c r="C33" s="1">
        <f t="shared" ref="C33:I33" si="7">_xlfn.PERCENTILE.INC(C4:C24,0.25)</f>
        <v>24.16333333333333</v>
      </c>
      <c r="D33" s="1">
        <f t="shared" si="7"/>
        <v>32.62866666666666</v>
      </c>
      <c r="E33" s="1">
        <f t="shared" si="7"/>
        <v>36.861333333333327</v>
      </c>
      <c r="F33" s="2">
        <f t="shared" si="7"/>
        <v>49.559333333333328</v>
      </c>
      <c r="G33" s="2">
        <f t="shared" si="7"/>
        <v>49.559333333333328</v>
      </c>
      <c r="H33" s="2">
        <f t="shared" si="7"/>
        <v>62.257333333333328</v>
      </c>
      <c r="I33" s="2">
        <f t="shared" si="7"/>
        <v>96.118666666666655</v>
      </c>
    </row>
    <row r="34" spans="1:9" x14ac:dyDescent="0.3">
      <c r="A34" t="s">
        <v>5</v>
      </c>
      <c r="B34" s="1">
        <f>_xlfn.PERCENTILE.INC(B4:B24,0.5)</f>
        <v>19.930666666666664</v>
      </c>
      <c r="C34" s="1">
        <f t="shared" ref="C34:I34" si="8">_xlfn.PERCENTILE.INC(C4:C24,0.5)</f>
        <v>24.16333333333333</v>
      </c>
      <c r="D34" s="1">
        <f t="shared" si="8"/>
        <v>32.62866666666666</v>
      </c>
      <c r="E34" s="1">
        <f t="shared" si="8"/>
        <v>36.861333333333327</v>
      </c>
      <c r="F34" s="2">
        <f>_xlfn.PERCENTILE.INC(F4:F24,0.5)</f>
        <v>49.559333333333328</v>
      </c>
      <c r="G34" s="2">
        <f t="shared" si="8"/>
        <v>49.559333333333328</v>
      </c>
      <c r="H34" s="2">
        <f t="shared" si="8"/>
        <v>62.257333333333328</v>
      </c>
      <c r="I34" s="2">
        <f t="shared" si="8"/>
        <v>96.118666666666655</v>
      </c>
    </row>
    <row r="35" spans="1:9" x14ac:dyDescent="0.3">
      <c r="A35" t="s">
        <v>23</v>
      </c>
      <c r="B35" s="1">
        <f>_xlfn.PERCENTILE.INC(B4:B24,0.75)</f>
        <v>65.555111111111103</v>
      </c>
      <c r="C35" s="1">
        <f t="shared" ref="C35:I35" si="9">_xlfn.PERCENTILE.INC(C4:C24,0.75)</f>
        <v>44.53138888888887</v>
      </c>
      <c r="D35" s="1">
        <f t="shared" si="9"/>
        <v>32.62866666666666</v>
      </c>
      <c r="E35" s="1">
        <f t="shared" si="9"/>
        <v>36.861333333333327</v>
      </c>
      <c r="F35" s="2">
        <f t="shared" si="9"/>
        <v>52.81822222222219</v>
      </c>
      <c r="G35" s="2">
        <f t="shared" si="9"/>
        <v>52.81822222222219</v>
      </c>
      <c r="H35" s="2">
        <f t="shared" si="9"/>
        <v>62.257333333333328</v>
      </c>
      <c r="I35" s="2">
        <f t="shared" si="9"/>
        <v>96.118666666666655</v>
      </c>
    </row>
    <row r="36" spans="1:9" x14ac:dyDescent="0.3">
      <c r="A36" t="s">
        <v>6</v>
      </c>
      <c r="B36" s="1">
        <f>B35-B33</f>
        <v>45.624444444444435</v>
      </c>
      <c r="C36" s="1">
        <f t="shared" ref="C36:I36" si="10">C35-C33</f>
        <v>20.368055555555539</v>
      </c>
      <c r="D36" s="1">
        <f t="shared" si="10"/>
        <v>0</v>
      </c>
      <c r="E36" s="1">
        <f t="shared" si="10"/>
        <v>0</v>
      </c>
      <c r="F36" s="2">
        <f t="shared" si="10"/>
        <v>3.2588888888888619</v>
      </c>
      <c r="G36" s="2">
        <f t="shared" si="10"/>
        <v>3.2588888888888619</v>
      </c>
      <c r="H36" s="2">
        <f t="shared" si="10"/>
        <v>0</v>
      </c>
      <c r="I36" s="2">
        <f t="shared" si="10"/>
        <v>0</v>
      </c>
    </row>
    <row r="38" spans="1:9" x14ac:dyDescent="0.3">
      <c r="A38" s="8" t="s">
        <v>25</v>
      </c>
    </row>
    <row r="39" spans="1:9" x14ac:dyDescent="0.3">
      <c r="A39" s="8" t="s">
        <v>22</v>
      </c>
    </row>
    <row r="40" spans="1:9" ht="15.6" x14ac:dyDescent="0.3">
      <c r="A40" s="8" t="s">
        <v>26</v>
      </c>
    </row>
    <row r="41" spans="1:9" ht="15.6" x14ac:dyDescent="0.35">
      <c r="A41" t="s">
        <v>27</v>
      </c>
    </row>
    <row r="42" spans="1:9" x14ac:dyDescent="0.3">
      <c r="A42" s="8" t="s">
        <v>28</v>
      </c>
    </row>
    <row r="43" spans="1:9" x14ac:dyDescent="0.3">
      <c r="A43" s="8" t="s">
        <v>29</v>
      </c>
    </row>
    <row r="44" spans="1:9" x14ac:dyDescent="0.3">
      <c r="A44" s="8" t="s">
        <v>30</v>
      </c>
    </row>
  </sheetData>
  <mergeCells count="2">
    <mergeCell ref="B1:E1"/>
    <mergeCell ref="F1:I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1639_klein</vt:lpstr>
      <vt:lpstr>5009_klein</vt:lpstr>
      <vt:lpstr>596_klein</vt:lpstr>
      <vt:lpstr>1639_groß</vt:lpstr>
      <vt:lpstr>5009_groß</vt:lpstr>
      <vt:lpstr>569_groß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Rabenau</dc:creator>
  <cp:lastModifiedBy>Philip Rabenau</cp:lastModifiedBy>
  <dcterms:created xsi:type="dcterms:W3CDTF">2022-01-20T14:12:23Z</dcterms:created>
  <dcterms:modified xsi:type="dcterms:W3CDTF">2026-07-15T09:54:19Z</dcterms:modified>
</cp:coreProperties>
</file>