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7A039261-E26F-4BB0-9BE0-919A6ED947F4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4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 l="1"/>
  <c r="H35" i="7"/>
  <c r="G35" i="7"/>
  <c r="F35" i="7"/>
  <c r="E35" i="7"/>
  <c r="D35" i="7"/>
  <c r="D36" i="7" s="1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B36" i="7" l="1"/>
  <c r="C36" i="7"/>
  <c r="E36" i="7"/>
  <c r="F36" i="7"/>
  <c r="G36" i="7"/>
  <c r="H36" i="7"/>
  <c r="H36" i="4"/>
  <c r="I36" i="4"/>
  <c r="B36" i="4"/>
  <c r="C36" i="4"/>
  <c r="D36" i="6"/>
  <c r="G36" i="6"/>
  <c r="I36" i="6"/>
  <c r="C36" i="6"/>
  <c r="H36" i="3"/>
  <c r="C36" i="3"/>
  <c r="D36" i="3"/>
  <c r="E36" i="3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<sst xmlns="http://schemas.openxmlformats.org/spreadsheetml/2006/main" count="180" uniqueCount="31">
  <si>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</si>
  <si>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</si>
  <si>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</si>
  <si>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</si>
  <si>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</si>
  <si>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</si>
  <si>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</si>
  <si>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Sommergerste, nichtwendend, klein</t>
  </si>
  <si>
    <t>5009, Sommergerste, nichtwendend, klein</t>
  </si>
  <si>
    <t>1639, Sommergerste, nichtwendend, groß</t>
  </si>
  <si>
    <t>5009, Sommergerste, nichtwendend,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</si>
  <si>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</si>
  <si>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</si>
  <si>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</si>
  <si>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</si>
  <si>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</si>
  <si>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</si>
  <si>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</si>
  <si>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</si>
  <si>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</si>
  <si>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</si>
  <si>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Sommergerste, nichtwendend, groß</t>
  </si>
  <si>
    <t>596, Sommergerste, nichtwendend, klein</t>
  </si>
  <si>
    <t>0.75 Quantil; 25%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</si>
  <si>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</si>
  <si>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</si>
  <si>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Q(1-p)</t>
  </si>
  <si>
    <t>Q = Quantil, p = Wahrscheinlichkeit, E(K) = Erwartungswert der Aussaatkosten</t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</si>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</sst>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314.48763466042158</v>
      </c>
      <c r="C4" s="1">
        <v>314.48763466042158</v>
      </c>
      <c r="D4" s="1">
        <v>281.49608899297419</v>
      </c>
      <c r="E4" s="1">
        <v>182.52145199063227</v>
      </c>
      <c r="F4" s="2">
        <v>337.00671662763466</v>
      </c>
      <c r="G4" s="2">
        <v>306.83005620608901</v>
      </c>
      <c r="H4" s="2">
        <v>246.47673536299763</v>
      </c>
      <c r="I4" s="2">
        <v>155.94675409836066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193.63884777517563</v>
      </c>
      <c r="C5" s="1">
        <v>193.63884777517563</v>
      </c>
      <c r="D5" s="1">
        <v>145.54120374707253</v>
      </c>
      <c r="E5" s="1">
        <v>44.878992974238876</v>
      </c>
      <c r="F5" s="2">
        <v>223.85104449648708</v>
      </c>
      <c r="G5" s="2">
        <v>179.52992505854795</v>
      </c>
      <c r="H5" s="2">
        <v>90.887686182669768</v>
      </c>
      <c r="I5" s="2">
        <v>40.963442622950815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80.48317564402808</v>
      </c>
      <c r="C6" s="1">
        <v>80.48317564402808</v>
      </c>
      <c r="D6" s="1">
        <v>44.982482435597177</v>
      </c>
      <c r="E6" s="1">
        <v>13.625714285714286</v>
      </c>
      <c r="F6" s="2">
        <v>163.42665105386419</v>
      </c>
      <c r="G6" s="2">
        <v>111.55248243559716</v>
      </c>
      <c r="H6" s="2">
        <v>42.990210772833706</v>
      </c>
      <c r="I6" s="2">
        <v>15.479999999999999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33.477306791569077</v>
      </c>
      <c r="C7" s="1">
        <v>33.477306791569077</v>
      </c>
      <c r="D7" s="1">
        <v>19.018220140515211</v>
      </c>
      <c r="E7" s="1">
        <v>13.625714285714286</v>
      </c>
      <c r="F7" s="2">
        <v>41.170421545667452</v>
      </c>
      <c r="G7" s="2">
        <v>27.67297423887587</v>
      </c>
      <c r="H7" s="2">
        <v>12.698571428571428</v>
      </c>
      <c r="I7" s="2">
        <v>15.479999999999999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25.784192037470717</v>
      </c>
      <c r="C8" s="1">
        <v>25.784192037470717</v>
      </c>
      <c r="D8" s="1">
        <v>10.844285714285714</v>
      </c>
      <c r="E8" s="1">
        <v>13.625714285714286</v>
      </c>
      <c r="F8" s="2">
        <v>41.170421545667452</v>
      </c>
      <c r="G8" s="2">
        <v>27.67297423887587</v>
      </c>
      <c r="H8" s="2">
        <v>12.698571428571428</v>
      </c>
      <c r="I8" s="2">
        <v>15.479999999999999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10.397962529274004</v>
      </c>
      <c r="C9" s="1">
        <v>10.397962529274004</v>
      </c>
      <c r="D9" s="1">
        <v>10.844285714285714</v>
      </c>
      <c r="E9" s="1">
        <v>13.625714285714286</v>
      </c>
      <c r="F9" s="2">
        <v>29.630749414519901</v>
      </c>
      <c r="G9" s="2">
        <v>14.69084309133488</v>
      </c>
      <c r="H9" s="2">
        <v>12.698571428571428</v>
      </c>
      <c r="I9" s="2">
        <v>15.479999999999999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9.9171428571428564</v>
      </c>
      <c r="C10" s="1">
        <v>9.9171428571428564</v>
      </c>
      <c r="D10" s="1">
        <v>10.844285714285714</v>
      </c>
      <c r="E10" s="1">
        <v>13.625714285714286</v>
      </c>
      <c r="F10" s="2">
        <v>25.784192037470717</v>
      </c>
      <c r="G10" s="2">
        <v>10.844285714285714</v>
      </c>
      <c r="H10" s="2">
        <v>12.698571428571428</v>
      </c>
      <c r="I10" s="2">
        <v>15.479999999999999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9.9171428571428564</v>
      </c>
      <c r="C11" s="1">
        <v>9.9171428571428564</v>
      </c>
      <c r="D11" s="1">
        <v>10.844285714285714</v>
      </c>
      <c r="E11" s="1">
        <v>13.625714285714286</v>
      </c>
      <c r="F11" s="2">
        <v>18.091077283372371</v>
      </c>
      <c r="G11" s="2">
        <v>10.844285714285714</v>
      </c>
      <c r="H11" s="2">
        <v>12.698571428571428</v>
      </c>
      <c r="I11" s="2">
        <v>15.479999999999999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9.9171428571428564</v>
      </c>
      <c r="C12" s="1">
        <v>9.9171428571428564</v>
      </c>
      <c r="D12" s="1">
        <v>10.844285714285714</v>
      </c>
      <c r="E12" s="1">
        <v>13.625714285714286</v>
      </c>
      <c r="F12" s="2">
        <v>10.397962529274004</v>
      </c>
      <c r="G12" s="2">
        <v>10.844285714285714</v>
      </c>
      <c r="H12" s="2">
        <v>12.698571428571428</v>
      </c>
      <c r="I12" s="2">
        <v>15.479999999999999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9.9171428571428564</v>
      </c>
      <c r="C13" s="1">
        <v>9.9171428571428564</v>
      </c>
      <c r="D13" s="1">
        <v>10.844285714285714</v>
      </c>
      <c r="E13" s="1">
        <v>13.625714285714286</v>
      </c>
      <c r="F13" s="2">
        <v>9.9171428571428564</v>
      </c>
      <c r="G13" s="2">
        <v>10.844285714285714</v>
      </c>
      <c r="H13" s="2">
        <v>12.698571428571428</v>
      </c>
      <c r="I13" s="2">
        <v>15.479999999999999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9.9171428571428564</v>
      </c>
      <c r="C14" s="1">
        <v>9.9171428571428564</v>
      </c>
      <c r="D14" s="1">
        <v>10.844285714285714</v>
      </c>
      <c r="E14" s="1">
        <v>13.625714285714286</v>
      </c>
      <c r="F14" s="2">
        <v>9.9171428571428564</v>
      </c>
      <c r="G14" s="2">
        <v>10.844285714285714</v>
      </c>
      <c r="H14" s="2">
        <v>12.698571428571428</v>
      </c>
      <c r="I14" s="2">
        <v>15.479999999999999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9.9171428571428564</v>
      </c>
      <c r="C15" s="1">
        <v>9.9171428571428564</v>
      </c>
      <c r="D15" s="1">
        <v>10.844285714285714</v>
      </c>
      <c r="E15" s="1">
        <v>13.625714285714286</v>
      </c>
      <c r="F15" s="2">
        <v>9.9171428571428564</v>
      </c>
      <c r="G15" s="2">
        <v>10.844285714285714</v>
      </c>
      <c r="H15" s="2">
        <v>12.698571428571428</v>
      </c>
      <c r="I15" s="2">
        <v>15.479999999999999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9.9171428571428564</v>
      </c>
      <c r="C16" s="1">
        <v>9.9171428571428564</v>
      </c>
      <c r="D16" s="1">
        <v>10.844285714285714</v>
      </c>
      <c r="E16" s="1">
        <v>13.625714285714286</v>
      </c>
      <c r="F16" s="2">
        <v>9.9171428571428564</v>
      </c>
      <c r="G16" s="2">
        <v>10.844285714285714</v>
      </c>
      <c r="H16" s="2">
        <v>12.698571428571428</v>
      </c>
      <c r="I16" s="2">
        <v>15.479999999999999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9.9171428571428564</v>
      </c>
      <c r="C17" s="1">
        <v>9.9171428571428564</v>
      </c>
      <c r="D17" s="1">
        <v>10.844285714285714</v>
      </c>
      <c r="E17" s="1">
        <v>13.625714285714286</v>
      </c>
      <c r="F17" s="2">
        <v>9.9171428571428564</v>
      </c>
      <c r="G17" s="2">
        <v>10.844285714285714</v>
      </c>
      <c r="H17" s="2">
        <v>12.698571428571428</v>
      </c>
      <c r="I17" s="2">
        <v>15.479999999999999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9.9171428571428564</v>
      </c>
      <c r="C18" s="1">
        <v>9.9171428571428564</v>
      </c>
      <c r="D18" s="1">
        <v>10.844285714285714</v>
      </c>
      <c r="E18" s="1">
        <v>13.625714285714286</v>
      </c>
      <c r="F18" s="2">
        <v>9.9171428571428564</v>
      </c>
      <c r="G18" s="2">
        <v>10.844285714285714</v>
      </c>
      <c r="H18" s="2">
        <v>12.698571428571428</v>
      </c>
      <c r="I18" s="2">
        <v>15.479999999999999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9.9171428571428564</v>
      </c>
      <c r="C19" s="1">
        <v>9.9171428571428564</v>
      </c>
      <c r="D19" s="1">
        <v>10.844285714285714</v>
      </c>
      <c r="E19" s="1">
        <v>13.625714285714286</v>
      </c>
      <c r="F19" s="2">
        <v>9.9171428571428564</v>
      </c>
      <c r="G19" s="2">
        <v>10.844285714285714</v>
      </c>
      <c r="H19" s="2">
        <v>12.698571428571428</v>
      </c>
      <c r="I19" s="2">
        <v>15.479999999999999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9.9171428571428564</v>
      </c>
      <c r="C20" s="1">
        <v>9.9171428571428564</v>
      </c>
      <c r="D20" s="1">
        <v>10.844285714285714</v>
      </c>
      <c r="E20" s="1">
        <v>13.625714285714286</v>
      </c>
      <c r="F20" s="2">
        <v>9.9171428571428564</v>
      </c>
      <c r="G20" s="2">
        <v>10.844285714285714</v>
      </c>
      <c r="H20" s="2">
        <v>12.698571428571428</v>
      </c>
      <c r="I20" s="2">
        <v>15.479999999999999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9.9171428571428564</v>
      </c>
      <c r="C21" s="1">
        <v>9.9171428571428564</v>
      </c>
      <c r="D21" s="1">
        <v>10.844285714285714</v>
      </c>
      <c r="E21" s="1">
        <v>13.625714285714286</v>
      </c>
      <c r="F21" s="2">
        <v>9.9171428571428564</v>
      </c>
      <c r="G21" s="2">
        <v>10.844285714285714</v>
      </c>
      <c r="H21" s="2">
        <v>12.698571428571428</v>
      </c>
      <c r="I21" s="2">
        <v>15.479999999999999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9.9171428571428564</v>
      </c>
      <c r="C22" s="1">
        <v>9.9171428571428564</v>
      </c>
      <c r="D22" s="1">
        <v>10.844285714285714</v>
      </c>
      <c r="E22" s="1">
        <v>13.625714285714286</v>
      </c>
      <c r="F22" s="2">
        <v>9.9171428571428564</v>
      </c>
      <c r="G22" s="2">
        <v>10.844285714285714</v>
      </c>
      <c r="H22" s="2">
        <v>12.698571428571428</v>
      </c>
      <c r="I22" s="2">
        <v>15.479999999999999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9.9171428571428564</v>
      </c>
      <c r="C23" s="1">
        <v>9.9171428571428564</v>
      </c>
      <c r="D23" s="1">
        <v>10.844285714285714</v>
      </c>
      <c r="E23" s="1">
        <v>13.625714285714286</v>
      </c>
      <c r="F23" s="2">
        <v>9.9171428571428564</v>
      </c>
      <c r="G23" s="2">
        <v>10.844285714285714</v>
      </c>
      <c r="H23" s="2">
        <v>12.698571428571428</v>
      </c>
      <c r="I23" s="2">
        <v>15.479999999999999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9.9171428571428564</v>
      </c>
      <c r="C24" s="1">
        <v>9.9171428571428564</v>
      </c>
      <c r="D24" s="1">
        <v>10.844285714285714</v>
      </c>
      <c r="E24" s="1">
        <v>13.625714285714286</v>
      </c>
      <c r="F24" s="2">
        <v>9.9171428571428564</v>
      </c>
      <c r="G24" s="2">
        <v>10.844285714285714</v>
      </c>
      <c r="H24" s="2">
        <v>12.698571428571428</v>
      </c>
      <c r="I24" s="2">
        <v>15.479999999999999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38.429822014051503</v>
      </c>
      <c r="C26" s="1">
        <f>AVERAGE(C4:C24)</f>
        <v>38.429822014051503</v>
      </c>
      <c r="D26" s="1">
        <f t="shared" ref="D26:I26" si="1">AVERAGE(D4:D24)</f>
        <v>32.161469164715015</v>
      </c>
      <c r="E26" s="1">
        <f t="shared" si="1"/>
        <v>23.156619828259188</v>
      </c>
      <c r="F26" s="2">
        <f t="shared" si="1"/>
        <v>48.073092896174835</v>
      </c>
      <c r="G26" s="2">
        <f t="shared" si="1"/>
        <v>39.553025761124083</v>
      </c>
      <c r="H26" s="2">
        <f t="shared" si="1"/>
        <v>28.996615144418417</v>
      </c>
      <c r="I26" s="2">
        <f t="shared" si="1"/>
        <v>23.382390320062463</v>
      </c>
      <c r="J26" s="1"/>
    </row>
    <row r="27" spans="1:20" x14ac:dyDescent="0.3">
      <c r="A27" t="s">
        <v>18</v>
      </c>
      <c r="B27" s="1">
        <f>SUMPRODUCT(B4:B24,$J4:$J24)</f>
        <v>32.241193676815008</v>
      </c>
      <c r="C27" s="1">
        <f t="shared" ref="C27:H27" si="2">SUMPRODUCT(C4:C24,$J4:$J24)</f>
        <v>32.241193676815008</v>
      </c>
      <c r="D27" s="1">
        <f t="shared" si="2"/>
        <v>26.461033255269339</v>
      </c>
      <c r="E27" s="1">
        <f t="shared" si="2"/>
        <v>19.410771662763462</v>
      </c>
      <c r="F27" s="2">
        <f t="shared" si="2"/>
        <v>41.803651053864151</v>
      </c>
      <c r="G27" s="2">
        <f t="shared" si="2"/>
        <v>33.588818501170969</v>
      </c>
      <c r="H27" s="2">
        <f t="shared" si="2"/>
        <v>23.967063231850101</v>
      </c>
      <c r="I27" s="2">
        <f>SUMPRODUCT(I4:I24,$J4:$J24)</f>
        <v>20.265840983606573</v>
      </c>
      <c r="J27" s="1"/>
    </row>
    <row r="28" spans="1:20" x14ac:dyDescent="0.3">
      <c r="A28" t="s">
        <v>19</v>
      </c>
      <c r="B28" s="1">
        <f>B6-B22</f>
        <v>70.566032786885216</v>
      </c>
      <c r="C28" s="1">
        <f t="shared" ref="C28:I28" si="3">C6-C22</f>
        <v>70.566032786885216</v>
      </c>
      <c r="D28" s="1">
        <f t="shared" si="3"/>
        <v>34.138196721311459</v>
      </c>
      <c r="E28" s="1">
        <f t="shared" si="3"/>
        <v>0</v>
      </c>
      <c r="F28" s="2">
        <f>F6-F22</f>
        <v>153.50950819672133</v>
      </c>
      <c r="G28" s="2">
        <f t="shared" si="3"/>
        <v>100.70819672131144</v>
      </c>
      <c r="H28" s="2">
        <f t="shared" si="3"/>
        <v>30.291639344262279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304.57049180327874</v>
      </c>
      <c r="C29" s="1">
        <f t="shared" ref="C29:I29" si="4">C4-C24</f>
        <v>304.57049180327874</v>
      </c>
      <c r="D29" s="1">
        <f t="shared" si="4"/>
        <v>270.65180327868848</v>
      </c>
      <c r="E29" s="1">
        <f t="shared" si="4"/>
        <v>168.89573770491799</v>
      </c>
      <c r="F29" s="2">
        <f t="shared" si="4"/>
        <v>327.08957377049182</v>
      </c>
      <c r="G29" s="2">
        <f t="shared" si="4"/>
        <v>295.98577049180329</v>
      </c>
      <c r="H29" s="2">
        <f t="shared" si="4"/>
        <v>233.7781639344262</v>
      </c>
      <c r="I29" s="2">
        <f t="shared" si="4"/>
        <v>140.46675409836067</v>
      </c>
      <c r="J29" s="1"/>
    </row>
    <row r="30" spans="1:20" x14ac:dyDescent="0.3">
      <c r="A30" t="s">
        <v>2</v>
      </c>
      <c r="B30" s="1">
        <f>_xlfn.STDEV.P(B4:B24)</f>
        <v>74.075591942293073</v>
      </c>
      <c r="C30" s="1">
        <f t="shared" ref="C30:I30" si="5">_xlfn.STDEV.P(C4:C24)</f>
        <v>74.075591942293073</v>
      </c>
      <c r="D30" s="1">
        <f t="shared" si="5"/>
        <v>62.900155011346627</v>
      </c>
      <c r="E30" s="1">
        <f t="shared" si="5"/>
        <v>36.249752888479186</v>
      </c>
      <c r="F30" s="2">
        <f t="shared" si="5"/>
        <v>84.065743670995275</v>
      </c>
      <c r="G30" s="2">
        <f t="shared" si="5"/>
        <v>72.202671367089323</v>
      </c>
      <c r="H30" s="2">
        <f t="shared" si="5"/>
        <v>51.688259790929557</v>
      </c>
      <c r="I30" s="2">
        <f t="shared" si="5"/>
        <v>30.133758656920026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9.9171428571428564</v>
      </c>
      <c r="C32" s="1">
        <f t="shared" ref="C32:I32" si="6">_xlfn.PERCENTILE.INC(C4:C24,0.1)</f>
        <v>9.9171428571428564</v>
      </c>
      <c r="D32" s="1">
        <f t="shared" si="6"/>
        <v>10.844285714285714</v>
      </c>
      <c r="E32" s="1">
        <f t="shared" si="6"/>
        <v>13.625714285714286</v>
      </c>
      <c r="F32" s="2">
        <f>_xlfn.PERCENTILE.INC(F4:F24,0.1)</f>
        <v>9.9171428571428564</v>
      </c>
      <c r="G32" s="2">
        <f t="shared" si="6"/>
        <v>10.844285714285714</v>
      </c>
      <c r="H32" s="2">
        <f t="shared" si="6"/>
        <v>12.698571428571428</v>
      </c>
      <c r="I32" s="2">
        <f t="shared" si="6"/>
        <v>15.479999999999999</v>
      </c>
    </row>
    <row r="33" spans="1:9" x14ac:dyDescent="0.3">
      <c r="A33" t="s">
        <v>4</v>
      </c>
      <c r="B33" s="1">
        <f>_xlfn.PERCENTILE.INC(B4:B24,0.25)</f>
        <v>9.9171428571428564</v>
      </c>
      <c r="C33" s="1">
        <f t="shared" ref="C33:I33" si="7">_xlfn.PERCENTILE.INC(C4:C24,0.25)</f>
        <v>9.9171428571428564</v>
      </c>
      <c r="D33" s="1">
        <f t="shared" si="7"/>
        <v>10.844285714285714</v>
      </c>
      <c r="E33" s="1">
        <f t="shared" si="7"/>
        <v>13.625714285714286</v>
      </c>
      <c r="F33" s="2">
        <f t="shared" si="7"/>
        <v>9.9171428571428564</v>
      </c>
      <c r="G33" s="2">
        <f t="shared" si="7"/>
        <v>10.844285714285714</v>
      </c>
      <c r="H33" s="2">
        <f t="shared" si="7"/>
        <v>12.698571428571428</v>
      </c>
      <c r="I33" s="2">
        <f t="shared" si="7"/>
        <v>15.479999999999999</v>
      </c>
    </row>
    <row r="34" spans="1:9" x14ac:dyDescent="0.3">
      <c r="A34" t="s">
        <v>5</v>
      </c>
      <c r="B34" s="1">
        <f>_xlfn.PERCENTILE.INC(B4:B24,0.5)</f>
        <v>9.9171428571428564</v>
      </c>
      <c r="C34" s="1">
        <f t="shared" ref="C34:I34" si="8">_xlfn.PERCENTILE.INC(C4:C24,0.5)</f>
        <v>9.9171428571428564</v>
      </c>
      <c r="D34" s="1">
        <f t="shared" si="8"/>
        <v>10.844285714285714</v>
      </c>
      <c r="E34" s="1">
        <f t="shared" si="8"/>
        <v>13.625714285714286</v>
      </c>
      <c r="F34" s="2">
        <f>_xlfn.PERCENTILE.INC(F4:F24,0.5)</f>
        <v>9.9171428571428564</v>
      </c>
      <c r="G34" s="2">
        <f t="shared" si="8"/>
        <v>10.844285714285714</v>
      </c>
      <c r="H34" s="2">
        <f t="shared" si="8"/>
        <v>12.698571428571428</v>
      </c>
      <c r="I34" s="2">
        <f t="shared" si="8"/>
        <v>15.479999999999999</v>
      </c>
    </row>
    <row r="35" spans="1:9" x14ac:dyDescent="0.3">
      <c r="A35" t="s">
        <v>23</v>
      </c>
      <c r="B35" s="1">
        <f>_xlfn.PERCENTILE.INC(B4:B24,0.75)</f>
        <v>10.397962529274004</v>
      </c>
      <c r="C35" s="1">
        <f t="shared" ref="C35:I35" si="9">_xlfn.PERCENTILE.INC(C4:C24,0.75)</f>
        <v>10.397962529274004</v>
      </c>
      <c r="D35" s="1">
        <f t="shared" si="9"/>
        <v>10.844285714285714</v>
      </c>
      <c r="E35" s="1">
        <f t="shared" si="9"/>
        <v>13.625714285714286</v>
      </c>
      <c r="F35" s="2">
        <f t="shared" si="9"/>
        <v>29.630749414519901</v>
      </c>
      <c r="G35" s="2">
        <f t="shared" si="9"/>
        <v>14.69084309133488</v>
      </c>
      <c r="H35" s="2">
        <f t="shared" si="9"/>
        <v>12.698571428571428</v>
      </c>
      <c r="I35" s="2">
        <f t="shared" si="9"/>
        <v>15.479999999999999</v>
      </c>
    </row>
    <row r="36" spans="1:9" x14ac:dyDescent="0.3">
      <c r="A36" t="s">
        <v>6</v>
      </c>
      <c r="B36" s="1">
        <f>B35-B33</f>
        <v>0.48081967213114751</v>
      </c>
      <c r="C36" s="1">
        <f t="shared" ref="C36:I36" si="10">C35-C33</f>
        <v>0.48081967213114751</v>
      </c>
      <c r="D36" s="1">
        <f t="shared" si="10"/>
        <v>0</v>
      </c>
      <c r="E36" s="1">
        <f t="shared" si="10"/>
        <v>0</v>
      </c>
      <c r="F36" s="2">
        <f t="shared" si="10"/>
        <v>19.713606557377044</v>
      </c>
      <c r="G36" s="2">
        <f t="shared" si="10"/>
        <v>3.8465573770491659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27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301.0978360655738</v>
      </c>
      <c r="C4" s="1">
        <v>301.0978360655738</v>
      </c>
      <c r="D4" s="1">
        <v>281.28911007025761</v>
      </c>
      <c r="E4" s="1">
        <v>162.43675409836067</v>
      </c>
      <c r="F4" s="2">
        <v>598.81714285714281</v>
      </c>
      <c r="G4" s="2">
        <v>602.52571428571423</v>
      </c>
      <c r="H4" s="2">
        <v>610.87</v>
      </c>
      <c r="I4" s="2">
        <v>633.12142857142851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227.27404590163934</v>
      </c>
      <c r="C5" s="1">
        <v>227.27404590163934</v>
      </c>
      <c r="D5" s="1">
        <v>202.1921920374707</v>
      </c>
      <c r="E5" s="1">
        <v>71.686754098360666</v>
      </c>
      <c r="F5" s="2">
        <v>465.88347728337226</v>
      </c>
      <c r="G5" s="2">
        <v>445.42229133489457</v>
      </c>
      <c r="H5" s="2">
        <v>399.38462295081968</v>
      </c>
      <c r="I5" s="2">
        <v>276.61750725995313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62.504163934426224</v>
      </c>
      <c r="C6" s="1">
        <v>62.504163934426224</v>
      </c>
      <c r="D6" s="1">
        <v>56.315175644028102</v>
      </c>
      <c r="E6" s="1">
        <v>21.97</v>
      </c>
      <c r="F6" s="2">
        <v>308.48696580796246</v>
      </c>
      <c r="G6" s="2">
        <v>259.40823231850112</v>
      </c>
      <c r="H6" s="2">
        <v>148.98108196721307</v>
      </c>
      <c r="I6" s="2">
        <v>57.201428571428565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35.578262295081963</v>
      </c>
      <c r="C7" s="1">
        <v>35.578262295081963</v>
      </c>
      <c r="D7" s="1">
        <v>27.465995316159244</v>
      </c>
      <c r="E7" s="1">
        <v>21.97</v>
      </c>
      <c r="F7" s="2">
        <v>192.47815269320841</v>
      </c>
      <c r="G7" s="2">
        <v>122.30690772833722</v>
      </c>
      <c r="H7" s="2">
        <v>67.164918032786886</v>
      </c>
      <c r="I7" s="2">
        <v>57.201428571428565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24.807901639344276</v>
      </c>
      <c r="C8" s="1">
        <v>24.807901639344276</v>
      </c>
      <c r="D8" s="1">
        <v>16.407142857142858</v>
      </c>
      <c r="E8" s="1">
        <v>21.97</v>
      </c>
      <c r="F8" s="2">
        <v>109.39461170960183</v>
      </c>
      <c r="G8" s="2">
        <v>63.244173302107711</v>
      </c>
      <c r="H8" s="2">
        <v>34.949999999999996</v>
      </c>
      <c r="I8" s="2">
        <v>57.201428571428565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15.479999999999999</v>
      </c>
      <c r="C9" s="1">
        <v>15.479999999999999</v>
      </c>
      <c r="D9" s="1">
        <v>16.407142857142858</v>
      </c>
      <c r="E9" s="1">
        <v>21.97</v>
      </c>
      <c r="F9" s="2">
        <v>42.610749414519901</v>
      </c>
      <c r="G9" s="2">
        <v>26.605714285714289</v>
      </c>
      <c r="H9" s="2">
        <v>34.949999999999996</v>
      </c>
      <c r="I9" s="2">
        <v>57.201428571428565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15.479999999999999</v>
      </c>
      <c r="C10" s="1">
        <v>15.479999999999999</v>
      </c>
      <c r="D10" s="1">
        <v>16.407142857142858</v>
      </c>
      <c r="E10" s="1">
        <v>21.97</v>
      </c>
      <c r="F10" s="2">
        <v>42.610749414519901</v>
      </c>
      <c r="G10" s="2">
        <v>26.605714285714289</v>
      </c>
      <c r="H10" s="2">
        <v>34.949999999999996</v>
      </c>
      <c r="I10" s="2">
        <v>57.201428571428565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15.479999999999999</v>
      </c>
      <c r="C11" s="1">
        <v>15.479999999999999</v>
      </c>
      <c r="D11" s="1">
        <v>16.407142857142858</v>
      </c>
      <c r="E11" s="1">
        <v>21.97</v>
      </c>
      <c r="F11" s="2">
        <v>29.917110070257607</v>
      </c>
      <c r="G11" s="2">
        <v>26.605714285714289</v>
      </c>
      <c r="H11" s="2">
        <v>34.949999999999996</v>
      </c>
      <c r="I11" s="2">
        <v>57.201428571428565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15.479999999999999</v>
      </c>
      <c r="C12" s="1">
        <v>15.479999999999999</v>
      </c>
      <c r="D12" s="1">
        <v>16.407142857142858</v>
      </c>
      <c r="E12" s="1">
        <v>21.97</v>
      </c>
      <c r="F12" s="2">
        <v>22.897142857142857</v>
      </c>
      <c r="G12" s="2">
        <v>26.605714285714289</v>
      </c>
      <c r="H12" s="2">
        <v>34.949999999999996</v>
      </c>
      <c r="I12" s="2">
        <v>57.201428571428565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15.479999999999999</v>
      </c>
      <c r="C13" s="1">
        <v>15.479999999999999</v>
      </c>
      <c r="D13" s="1">
        <v>16.407142857142858</v>
      </c>
      <c r="E13" s="1">
        <v>21.97</v>
      </c>
      <c r="F13" s="2">
        <v>22.897142857142857</v>
      </c>
      <c r="G13" s="2">
        <v>26.605714285714289</v>
      </c>
      <c r="H13" s="2">
        <v>34.949999999999996</v>
      </c>
      <c r="I13" s="2">
        <v>57.201428571428565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15.479999999999999</v>
      </c>
      <c r="C14" s="1">
        <v>15.479999999999999</v>
      </c>
      <c r="D14" s="1">
        <v>16.407142857142858</v>
      </c>
      <c r="E14" s="1">
        <v>21.97</v>
      </c>
      <c r="F14" s="2">
        <v>22.897142857142857</v>
      </c>
      <c r="G14" s="2">
        <v>26.605714285714289</v>
      </c>
      <c r="H14" s="2">
        <v>34.949999999999996</v>
      </c>
      <c r="I14" s="2">
        <v>57.201428571428565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15.479999999999999</v>
      </c>
      <c r="C15" s="1">
        <v>15.479999999999999</v>
      </c>
      <c r="D15" s="1">
        <v>16.407142857142858</v>
      </c>
      <c r="E15" s="1">
        <v>21.97</v>
      </c>
      <c r="F15" s="2">
        <v>22.897142857142857</v>
      </c>
      <c r="G15" s="2">
        <v>26.605714285714289</v>
      </c>
      <c r="H15" s="2">
        <v>34.949999999999996</v>
      </c>
      <c r="I15" s="2">
        <v>57.201428571428565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15.479999999999999</v>
      </c>
      <c r="C16" s="1">
        <v>15.479999999999999</v>
      </c>
      <c r="D16" s="1">
        <v>16.407142857142858</v>
      </c>
      <c r="E16" s="1">
        <v>21.97</v>
      </c>
      <c r="F16" s="2">
        <v>22.897142857142857</v>
      </c>
      <c r="G16" s="2">
        <v>26.605714285714289</v>
      </c>
      <c r="H16" s="2">
        <v>34.949999999999996</v>
      </c>
      <c r="I16" s="2">
        <v>57.201428571428565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15.479999999999999</v>
      </c>
      <c r="C17" s="1">
        <v>15.479999999999999</v>
      </c>
      <c r="D17" s="1">
        <v>16.407142857142858</v>
      </c>
      <c r="E17" s="1">
        <v>21.97</v>
      </c>
      <c r="F17" s="2">
        <v>22.897142857142857</v>
      </c>
      <c r="G17" s="2">
        <v>26.605714285714289</v>
      </c>
      <c r="H17" s="2">
        <v>34.949999999999996</v>
      </c>
      <c r="I17" s="2">
        <v>57.201428571428565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15.479999999999999</v>
      </c>
      <c r="C18" s="1">
        <v>15.479999999999999</v>
      </c>
      <c r="D18" s="1">
        <v>16.407142857142858</v>
      </c>
      <c r="E18" s="1">
        <v>21.97</v>
      </c>
      <c r="F18" s="2">
        <v>22.897142857142857</v>
      </c>
      <c r="G18" s="2">
        <v>26.605714285714289</v>
      </c>
      <c r="H18" s="2">
        <v>34.949999999999996</v>
      </c>
      <c r="I18" s="2">
        <v>57.201428571428565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15.479999999999999</v>
      </c>
      <c r="C19" s="1">
        <v>15.479999999999999</v>
      </c>
      <c r="D19" s="1">
        <v>16.407142857142858</v>
      </c>
      <c r="E19" s="1">
        <v>21.97</v>
      </c>
      <c r="F19" s="2">
        <v>22.897142857142857</v>
      </c>
      <c r="G19" s="2">
        <v>26.605714285714289</v>
      </c>
      <c r="H19" s="2">
        <v>34.949999999999996</v>
      </c>
      <c r="I19" s="2">
        <v>57.201428571428565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15.479999999999999</v>
      </c>
      <c r="C20" s="1">
        <v>15.479999999999999</v>
      </c>
      <c r="D20" s="1">
        <v>16.407142857142858</v>
      </c>
      <c r="E20" s="1">
        <v>21.97</v>
      </c>
      <c r="F20" s="2">
        <v>22.897142857142857</v>
      </c>
      <c r="G20" s="2">
        <v>26.605714285714289</v>
      </c>
      <c r="H20" s="2">
        <v>34.949999999999996</v>
      </c>
      <c r="I20" s="2">
        <v>57.201428571428565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15.479999999999999</v>
      </c>
      <c r="C21" s="1">
        <v>15.479999999999999</v>
      </c>
      <c r="D21" s="1">
        <v>16.407142857142858</v>
      </c>
      <c r="E21" s="1">
        <v>21.97</v>
      </c>
      <c r="F21" s="2">
        <v>22.897142857142857</v>
      </c>
      <c r="G21" s="2">
        <v>26.605714285714289</v>
      </c>
      <c r="H21" s="2">
        <v>34.949999999999996</v>
      </c>
      <c r="I21" s="2">
        <v>57.201428571428565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15.479999999999999</v>
      </c>
      <c r="C22" s="1">
        <v>15.479999999999999</v>
      </c>
      <c r="D22" s="1">
        <v>16.407142857142858</v>
      </c>
      <c r="E22" s="1">
        <v>21.97</v>
      </c>
      <c r="F22" s="2">
        <v>22.897142857142857</v>
      </c>
      <c r="G22" s="2">
        <v>26.605714285714289</v>
      </c>
      <c r="H22" s="2">
        <v>34.949999999999996</v>
      </c>
      <c r="I22" s="2">
        <v>57.201428571428565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15.479999999999999</v>
      </c>
      <c r="C23" s="1">
        <v>15.479999999999999</v>
      </c>
      <c r="D23" s="1">
        <v>16.407142857142858</v>
      </c>
      <c r="E23" s="1">
        <v>21.97</v>
      </c>
      <c r="F23" s="2">
        <v>22.897142857142857</v>
      </c>
      <c r="G23" s="2">
        <v>26.605714285714289</v>
      </c>
      <c r="H23" s="2">
        <v>34.949999999999996</v>
      </c>
      <c r="I23" s="2">
        <v>57.201428571428565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15.479999999999999</v>
      </c>
      <c r="C24" s="1">
        <v>15.479999999999999</v>
      </c>
      <c r="D24" s="1">
        <v>16.407142857142858</v>
      </c>
      <c r="E24" s="1">
        <v>21.97</v>
      </c>
      <c r="F24" s="2">
        <v>22.897142857142857</v>
      </c>
      <c r="G24" s="2">
        <v>26.605714285714289</v>
      </c>
      <c r="H24" s="2">
        <v>34.949999999999996</v>
      </c>
      <c r="I24" s="2">
        <v>57.201428571428565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42.80677189695551</v>
      </c>
      <c r="C26" s="1">
        <f>AVERAGE(C4:C24)</f>
        <v>42.80677189695551</v>
      </c>
      <c r="D26" s="1">
        <f t="shared" ref="D26:I26" si="1">AVERAGE(D4:D24)</f>
        <v>40.294471506635425</v>
      </c>
      <c r="E26" s="1">
        <f t="shared" si="1"/>
        <v>31.026357533177229</v>
      </c>
      <c r="F26" s="2">
        <f t="shared" si="1"/>
        <v>99.421991256830594</v>
      </c>
      <c r="G26" s="2">
        <f t="shared" si="1"/>
        <v>91.361845120999291</v>
      </c>
      <c r="H26" s="2">
        <f t="shared" si="1"/>
        <v>86.692886807181921</v>
      </c>
      <c r="I26" s="2">
        <f t="shared" si="1"/>
        <v>95.074575175644014</v>
      </c>
      <c r="J26" s="1"/>
    </row>
    <row r="27" spans="1:20" x14ac:dyDescent="0.3">
      <c r="A27" t="s">
        <v>18</v>
      </c>
      <c r="B27" s="1">
        <f>SUMPRODUCT(B4:B24,$J4:$J24)</f>
        <v>37.032664590163947</v>
      </c>
      <c r="C27" s="1">
        <f t="shared" ref="C27:H27" si="2">SUMPRODUCT(C4:C24,$J4:$J24)</f>
        <v>37.032664590163947</v>
      </c>
      <c r="D27" s="1">
        <f t="shared" si="2"/>
        <v>34.866788758782221</v>
      </c>
      <c r="E27" s="1">
        <f t="shared" si="2"/>
        <v>27.967506557377064</v>
      </c>
      <c r="F27" s="2">
        <f t="shared" si="2"/>
        <v>88.850233676815051</v>
      </c>
      <c r="G27" s="2">
        <f t="shared" si="2"/>
        <v>80.201651662763396</v>
      </c>
      <c r="H27" s="2">
        <f t="shared" si="2"/>
        <v>74.882031147541014</v>
      </c>
      <c r="I27" s="2">
        <f>SUMPRODUCT(I4:I24,$J4:$J24)</f>
        <v>82.570232505854818</v>
      </c>
      <c r="J27" s="1"/>
    </row>
    <row r="28" spans="1:20" x14ac:dyDescent="0.3">
      <c r="A28" t="s">
        <v>19</v>
      </c>
      <c r="B28" s="1">
        <f>B6-B22</f>
        <v>47.024163934426227</v>
      </c>
      <c r="C28" s="1">
        <f t="shared" ref="C28:I28" si="3">C6-C22</f>
        <v>47.024163934426227</v>
      </c>
      <c r="D28" s="1">
        <f t="shared" si="3"/>
        <v>39.908032786885244</v>
      </c>
      <c r="E28" s="1">
        <f t="shared" si="3"/>
        <v>0</v>
      </c>
      <c r="F28" s="2">
        <f>F6-F22</f>
        <v>285.58982295081961</v>
      </c>
      <c r="G28" s="2">
        <f t="shared" si="3"/>
        <v>232.80251803278682</v>
      </c>
      <c r="H28" s="2">
        <f t="shared" si="3"/>
        <v>114.03108196721308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285.61783606557378</v>
      </c>
      <c r="C29" s="1">
        <f t="shared" ref="C29:I29" si="4">C4-C24</f>
        <v>285.61783606557378</v>
      </c>
      <c r="D29" s="1">
        <f t="shared" si="4"/>
        <v>264.88196721311476</v>
      </c>
      <c r="E29" s="1">
        <f t="shared" si="4"/>
        <v>140.46675409836067</v>
      </c>
      <c r="F29" s="2">
        <f t="shared" si="4"/>
        <v>575.91999999999996</v>
      </c>
      <c r="G29" s="2">
        <f t="shared" si="4"/>
        <v>575.91999999999996</v>
      </c>
      <c r="H29" s="2">
        <f t="shared" si="4"/>
        <v>575.91999999999996</v>
      </c>
      <c r="I29" s="2">
        <f t="shared" si="4"/>
        <v>575.91999999999996</v>
      </c>
      <c r="J29" s="1"/>
    </row>
    <row r="30" spans="1:20" x14ac:dyDescent="0.3">
      <c r="A30" t="s">
        <v>2</v>
      </c>
      <c r="B30" s="1">
        <f>_xlfn.STDEV.P(B4:B24)</f>
        <v>73.502408881711588</v>
      </c>
      <c r="C30" s="1">
        <f t="shared" ref="C30:I30" si="5">_xlfn.STDEV.P(C4:C24)</f>
        <v>73.502408881711588</v>
      </c>
      <c r="D30" s="1">
        <f t="shared" si="5"/>
        <v>67.050370718079478</v>
      </c>
      <c r="E30" s="1">
        <f t="shared" si="5"/>
        <v>31.229027093900271</v>
      </c>
      <c r="F30" s="2">
        <f t="shared" si="5"/>
        <v>157.89858838726994</v>
      </c>
      <c r="G30" s="2">
        <f t="shared" si="5"/>
        <v>151.77188286923806</v>
      </c>
      <c r="H30" s="2">
        <f t="shared" si="5"/>
        <v>141.81031535551114</v>
      </c>
      <c r="I30" s="2">
        <f t="shared" si="5"/>
        <v>129.04509770568339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15.479999999999999</v>
      </c>
      <c r="C32" s="1">
        <f t="shared" ref="C32:I32" si="6">_xlfn.PERCENTILE.INC(C4:C24,0.1)</f>
        <v>15.479999999999999</v>
      </c>
      <c r="D32" s="1">
        <f t="shared" si="6"/>
        <v>16.407142857142858</v>
      </c>
      <c r="E32" s="1">
        <f t="shared" si="6"/>
        <v>21.97</v>
      </c>
      <c r="F32" s="2">
        <f>_xlfn.PERCENTILE.INC(F4:F24,0.1)</f>
        <v>22.897142857142857</v>
      </c>
      <c r="G32" s="2">
        <f t="shared" si="6"/>
        <v>26.605714285714289</v>
      </c>
      <c r="H32" s="2">
        <f t="shared" si="6"/>
        <v>34.949999999999996</v>
      </c>
      <c r="I32" s="2">
        <f t="shared" si="6"/>
        <v>57.201428571428565</v>
      </c>
    </row>
    <row r="33" spans="1:9" x14ac:dyDescent="0.3">
      <c r="A33" t="s">
        <v>4</v>
      </c>
      <c r="B33" s="1">
        <f>_xlfn.PERCENTILE.INC(B4:B24,0.25)</f>
        <v>15.479999999999999</v>
      </c>
      <c r="C33" s="1">
        <f t="shared" ref="C33:I33" si="7">_xlfn.PERCENTILE.INC(C4:C24,0.25)</f>
        <v>15.479999999999999</v>
      </c>
      <c r="D33" s="1">
        <f t="shared" si="7"/>
        <v>16.407142857142858</v>
      </c>
      <c r="E33" s="1">
        <f t="shared" si="7"/>
        <v>21.97</v>
      </c>
      <c r="F33" s="2">
        <f t="shared" si="7"/>
        <v>22.897142857142857</v>
      </c>
      <c r="G33" s="2">
        <f t="shared" si="7"/>
        <v>26.605714285714289</v>
      </c>
      <c r="H33" s="2">
        <f t="shared" si="7"/>
        <v>34.949999999999996</v>
      </c>
      <c r="I33" s="2">
        <f t="shared" si="7"/>
        <v>57.201428571428565</v>
      </c>
    </row>
    <row r="34" spans="1:9" x14ac:dyDescent="0.3">
      <c r="A34" t="s">
        <v>5</v>
      </c>
      <c r="B34" s="1">
        <f>_xlfn.PERCENTILE.INC(B4:B24,0.5)</f>
        <v>15.479999999999999</v>
      </c>
      <c r="C34" s="1">
        <f t="shared" ref="C34:I34" si="8">_xlfn.PERCENTILE.INC(C4:C24,0.5)</f>
        <v>15.479999999999999</v>
      </c>
      <c r="D34" s="1">
        <f t="shared" si="8"/>
        <v>16.407142857142858</v>
      </c>
      <c r="E34" s="1">
        <f t="shared" si="8"/>
        <v>21.97</v>
      </c>
      <c r="F34" s="2">
        <f>_xlfn.PERCENTILE.INC(F4:F24,0.5)</f>
        <v>22.897142857142857</v>
      </c>
      <c r="G34" s="2">
        <f t="shared" si="8"/>
        <v>26.605714285714289</v>
      </c>
      <c r="H34" s="2">
        <f t="shared" si="8"/>
        <v>34.949999999999996</v>
      </c>
      <c r="I34" s="2">
        <f t="shared" si="8"/>
        <v>57.201428571428565</v>
      </c>
    </row>
    <row r="35" spans="1:9" x14ac:dyDescent="0.3">
      <c r="A35" t="s">
        <v>23</v>
      </c>
      <c r="B35" s="1">
        <f>_xlfn.PERCENTILE.INC(B4:B24,0.75)</f>
        <v>15.479999999999999</v>
      </c>
      <c r="C35" s="1">
        <f t="shared" ref="C35:I35" si="9">_xlfn.PERCENTILE.INC(C4:C24,0.75)</f>
        <v>15.479999999999999</v>
      </c>
      <c r="D35" s="1">
        <f t="shared" si="9"/>
        <v>16.407142857142858</v>
      </c>
      <c r="E35" s="1">
        <f t="shared" si="9"/>
        <v>21.97</v>
      </c>
      <c r="F35" s="2">
        <f t="shared" si="9"/>
        <v>42.610749414519901</v>
      </c>
      <c r="G35" s="2">
        <f t="shared" si="9"/>
        <v>26.605714285714289</v>
      </c>
      <c r="H35" s="2">
        <f t="shared" si="9"/>
        <v>34.949999999999996</v>
      </c>
      <c r="I35" s="2">
        <f t="shared" si="9"/>
        <v>57.201428571428565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19.713606557377044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27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5.77734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443.18839812646365</v>
      </c>
      <c r="C4" s="1">
        <v>401.57867447306791</v>
      </c>
      <c r="D4" s="1">
        <v>349.56651990632315</v>
      </c>
      <c r="E4" s="1">
        <v>307.95679625292735</v>
      </c>
      <c r="F4" s="2">
        <v>470.14349414519904</v>
      </c>
      <c r="G4" s="2">
        <v>470.14349414519904</v>
      </c>
      <c r="H4" s="2">
        <v>441.64967681498825</v>
      </c>
      <c r="I4" s="2">
        <v>370.41513348946131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406.59488992974235</v>
      </c>
      <c r="C5" s="1">
        <v>353.72562529274001</v>
      </c>
      <c r="D5" s="1">
        <v>287.63904449648714</v>
      </c>
      <c r="E5" s="1">
        <v>234.76977985948474</v>
      </c>
      <c r="F5" s="2">
        <v>326.63555971896949</v>
      </c>
      <c r="G5" s="2">
        <v>326.63555971896949</v>
      </c>
      <c r="H5" s="2">
        <v>260.37649648711943</v>
      </c>
      <c r="I5" s="2">
        <v>94.728838407494095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222.71692271662758</v>
      </c>
      <c r="C6" s="1">
        <v>113.26982201405148</v>
      </c>
      <c r="D6" s="1">
        <v>42.610749414519901</v>
      </c>
      <c r="E6" s="1">
        <v>26.605714285714289</v>
      </c>
      <c r="F6" s="2">
        <v>312.2847662763466</v>
      </c>
      <c r="G6" s="2">
        <v>312.2847662763466</v>
      </c>
      <c r="H6" s="2">
        <v>242.24917845433262</v>
      </c>
      <c r="I6" s="2">
        <v>70.181428571428569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175.14536206088997</v>
      </c>
      <c r="C7" s="1">
        <v>66.824215456674466</v>
      </c>
      <c r="D7" s="1">
        <v>42.610749414519901</v>
      </c>
      <c r="E7" s="1">
        <v>26.605714285714289</v>
      </c>
      <c r="F7" s="2">
        <v>183.12762529273999</v>
      </c>
      <c r="G7" s="2">
        <v>183.12762529273999</v>
      </c>
      <c r="H7" s="2">
        <v>79.103316159250596</v>
      </c>
      <c r="I7" s="2">
        <v>70.181428571428569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100.43508665105385</v>
      </c>
      <c r="C8" s="1">
        <v>50.476346604215465</v>
      </c>
      <c r="D8" s="1">
        <v>22.897142857142857</v>
      </c>
      <c r="E8" s="1">
        <v>26.605714285714289</v>
      </c>
      <c r="F8" s="2">
        <v>67.446084309133482</v>
      </c>
      <c r="G8" s="2">
        <v>67.446084309133482</v>
      </c>
      <c r="H8" s="2">
        <v>47.002857142857145</v>
      </c>
      <c r="I8" s="2">
        <v>70.181428571428569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64.317693208430924</v>
      </c>
      <c r="C9" s="1">
        <v>38.215444964871196</v>
      </c>
      <c r="D9" s="1">
        <v>22.897142857142857</v>
      </c>
      <c r="E9" s="1">
        <v>26.605714285714289</v>
      </c>
      <c r="F9" s="2">
        <v>38.212248243559706</v>
      </c>
      <c r="G9" s="2">
        <v>38.212248243559706</v>
      </c>
      <c r="H9" s="2">
        <v>47.002857142857145</v>
      </c>
      <c r="I9" s="2">
        <v>70.181428571428569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44.940660421545687</v>
      </c>
      <c r="C10" s="1">
        <v>18.261428571428571</v>
      </c>
      <c r="D10" s="1">
        <v>22.897142857142857</v>
      </c>
      <c r="E10" s="1">
        <v>26.605714285714289</v>
      </c>
      <c r="F10" s="2">
        <v>38.212248243559706</v>
      </c>
      <c r="G10" s="2">
        <v>38.212248243559706</v>
      </c>
      <c r="H10" s="2">
        <v>47.002857142857145</v>
      </c>
      <c r="I10" s="2">
        <v>70.181428571428569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14.937512880562066</v>
      </c>
      <c r="C11" s="1">
        <v>18.261428571428571</v>
      </c>
      <c r="D11" s="1">
        <v>22.897142857142857</v>
      </c>
      <c r="E11" s="1">
        <v>26.605714285714289</v>
      </c>
      <c r="F11" s="2">
        <v>38.212248243559706</v>
      </c>
      <c r="G11" s="2">
        <v>38.212248243559706</v>
      </c>
      <c r="H11" s="2">
        <v>47.002857142857145</v>
      </c>
      <c r="I11" s="2">
        <v>70.181428571428569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14.552857142857144</v>
      </c>
      <c r="C12" s="1">
        <v>18.261428571428571</v>
      </c>
      <c r="D12" s="1">
        <v>22.897142857142857</v>
      </c>
      <c r="E12" s="1">
        <v>26.605714285714289</v>
      </c>
      <c r="F12" s="2">
        <v>38.212248243559706</v>
      </c>
      <c r="G12" s="2">
        <v>38.212248243559706</v>
      </c>
      <c r="H12" s="2">
        <v>47.002857142857145</v>
      </c>
      <c r="I12" s="2">
        <v>70.181428571428569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14.552857142857144</v>
      </c>
      <c r="C13" s="1">
        <v>18.261428571428571</v>
      </c>
      <c r="D13" s="1">
        <v>22.897142857142857</v>
      </c>
      <c r="E13" s="1">
        <v>26.605714285714289</v>
      </c>
      <c r="F13" s="2">
        <v>38.212248243559706</v>
      </c>
      <c r="G13" s="2">
        <v>38.212248243559706</v>
      </c>
      <c r="H13" s="2">
        <v>47.002857142857145</v>
      </c>
      <c r="I13" s="2">
        <v>70.181428571428569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14.552857142857144</v>
      </c>
      <c r="C14" s="1">
        <v>18.261428571428571</v>
      </c>
      <c r="D14" s="1">
        <v>22.897142857142857</v>
      </c>
      <c r="E14" s="1">
        <v>26.605714285714289</v>
      </c>
      <c r="F14" s="2">
        <v>37.731428571428573</v>
      </c>
      <c r="G14" s="2">
        <v>37.731428571428573</v>
      </c>
      <c r="H14" s="2">
        <v>47.002857142857145</v>
      </c>
      <c r="I14" s="2">
        <v>70.181428571428569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14.552857142857144</v>
      </c>
      <c r="C15" s="1">
        <v>18.261428571428571</v>
      </c>
      <c r="D15" s="1">
        <v>22.897142857142857</v>
      </c>
      <c r="E15" s="1">
        <v>26.605714285714289</v>
      </c>
      <c r="F15" s="2">
        <v>37.731428571428573</v>
      </c>
      <c r="G15" s="2">
        <v>37.731428571428573</v>
      </c>
      <c r="H15" s="2">
        <v>47.002857142857145</v>
      </c>
      <c r="I15" s="2">
        <v>70.181428571428569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14.552857142857144</v>
      </c>
      <c r="C16" s="1">
        <v>18.261428571428571</v>
      </c>
      <c r="D16" s="1">
        <v>22.897142857142857</v>
      </c>
      <c r="E16" s="1">
        <v>26.605714285714289</v>
      </c>
      <c r="F16" s="2">
        <v>37.731428571428573</v>
      </c>
      <c r="G16" s="2">
        <v>37.731428571428573</v>
      </c>
      <c r="H16" s="2">
        <v>47.002857142857145</v>
      </c>
      <c r="I16" s="2">
        <v>70.181428571428569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14.552857142857144</v>
      </c>
      <c r="C17" s="1">
        <v>18.261428571428571</v>
      </c>
      <c r="D17" s="1">
        <v>22.897142857142857</v>
      </c>
      <c r="E17" s="1">
        <v>26.605714285714289</v>
      </c>
      <c r="F17" s="2">
        <v>37.731428571428573</v>
      </c>
      <c r="G17" s="2">
        <v>37.731428571428573</v>
      </c>
      <c r="H17" s="2">
        <v>47.002857142857145</v>
      </c>
      <c r="I17" s="2">
        <v>70.181428571428569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14.552857142857144</v>
      </c>
      <c r="C18" s="1">
        <v>18.261428571428571</v>
      </c>
      <c r="D18" s="1">
        <v>22.897142857142857</v>
      </c>
      <c r="E18" s="1">
        <v>26.605714285714289</v>
      </c>
      <c r="F18" s="2">
        <v>37.731428571428573</v>
      </c>
      <c r="G18" s="2">
        <v>37.731428571428573</v>
      </c>
      <c r="H18" s="2">
        <v>47.002857142857145</v>
      </c>
      <c r="I18" s="2">
        <v>70.181428571428569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14.552857142857144</v>
      </c>
      <c r="C19" s="1">
        <v>18.261428571428571</v>
      </c>
      <c r="D19" s="1">
        <v>22.897142857142857</v>
      </c>
      <c r="E19" s="1">
        <v>26.605714285714289</v>
      </c>
      <c r="F19" s="2">
        <v>37.731428571428573</v>
      </c>
      <c r="G19" s="2">
        <v>37.731428571428573</v>
      </c>
      <c r="H19" s="2">
        <v>47.002857142857145</v>
      </c>
      <c r="I19" s="2">
        <v>70.181428571428569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14.552857142857144</v>
      </c>
      <c r="C20" s="1">
        <v>18.261428571428571</v>
      </c>
      <c r="D20" s="1">
        <v>22.897142857142857</v>
      </c>
      <c r="E20" s="1">
        <v>26.605714285714289</v>
      </c>
      <c r="F20" s="2">
        <v>37.731428571428573</v>
      </c>
      <c r="G20" s="2">
        <v>37.731428571428573</v>
      </c>
      <c r="H20" s="2">
        <v>47.002857142857145</v>
      </c>
      <c r="I20" s="2">
        <v>70.181428571428569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14.552857142857144</v>
      </c>
      <c r="C21" s="1">
        <v>18.261428571428571</v>
      </c>
      <c r="D21" s="1">
        <v>22.897142857142857</v>
      </c>
      <c r="E21" s="1">
        <v>26.605714285714289</v>
      </c>
      <c r="F21" s="2">
        <v>37.731428571428573</v>
      </c>
      <c r="G21" s="2">
        <v>37.731428571428573</v>
      </c>
      <c r="H21" s="2">
        <v>47.002857142857145</v>
      </c>
      <c r="I21" s="2">
        <v>70.181428571428569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14.552857142857144</v>
      </c>
      <c r="C22" s="1">
        <v>18.261428571428571</v>
      </c>
      <c r="D22" s="1">
        <v>22.897142857142857</v>
      </c>
      <c r="E22" s="1">
        <v>26.605714285714289</v>
      </c>
      <c r="F22" s="2">
        <v>37.731428571428573</v>
      </c>
      <c r="G22" s="2">
        <v>37.731428571428573</v>
      </c>
      <c r="H22" s="2">
        <v>47.002857142857145</v>
      </c>
      <c r="I22" s="2">
        <v>70.181428571428569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14.552857142857144</v>
      </c>
      <c r="C23" s="1">
        <v>18.261428571428571</v>
      </c>
      <c r="D23" s="1">
        <v>22.897142857142857</v>
      </c>
      <c r="E23" s="1">
        <v>26.605714285714289</v>
      </c>
      <c r="F23" s="2">
        <v>37.731428571428573</v>
      </c>
      <c r="G23" s="2">
        <v>37.731428571428573</v>
      </c>
      <c r="H23" s="2">
        <v>47.002857142857145</v>
      </c>
      <c r="I23" s="2">
        <v>70.181428571428569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14.552857142857144</v>
      </c>
      <c r="C24" s="1">
        <v>18.261428571428571</v>
      </c>
      <c r="D24" s="1">
        <v>22.897142857142857</v>
      </c>
      <c r="E24" s="1">
        <v>26.605714285714289</v>
      </c>
      <c r="F24" s="2">
        <v>37.731428571428573</v>
      </c>
      <c r="G24" s="2">
        <v>37.731428571428573</v>
      </c>
      <c r="H24" s="2">
        <v>47.002857142857145</v>
      </c>
      <c r="I24" s="2">
        <v>70.181428571428569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79.117317564402839</v>
      </c>
      <c r="C26" s="1">
        <f>AVERAGE(C4:C24)</f>
        <v>61.810074160811801</v>
      </c>
      <c r="D26" s="1">
        <f t="shared" ref="D26:I26" si="1">AVERAGE(D4:D24)</f>
        <v>52.937071038251361</v>
      </c>
      <c r="E26" s="1">
        <f t="shared" si="1"/>
        <v>49.91595940671349</v>
      </c>
      <c r="F26" s="2">
        <f t="shared" si="1"/>
        <v>93.606880249804831</v>
      </c>
      <c r="G26" s="2">
        <f t="shared" si="1"/>
        <v>93.606880249804831</v>
      </c>
      <c r="H26" s="2">
        <f t="shared" si="1"/>
        <v>86.782249492584</v>
      </c>
      <c r="I26" s="2">
        <f t="shared" si="1"/>
        <v>85.647195940671352</v>
      </c>
      <c r="J26" s="1"/>
    </row>
    <row r="27" spans="1:20" x14ac:dyDescent="0.3">
      <c r="A27" t="s">
        <v>18</v>
      </c>
      <c r="B27" s="1">
        <f>SUMPRODUCT(B4:B24,$J4:$J24)</f>
        <v>71.629652060889882</v>
      </c>
      <c r="C27" s="1">
        <f t="shared" ref="C27:H27" si="2">SUMPRODUCT(C4:C24,$J4:$J24)</f>
        <v>54.404575292740034</v>
      </c>
      <c r="D27" s="1">
        <f t="shared" si="2"/>
        <v>46.272333021077259</v>
      </c>
      <c r="E27" s="1">
        <f t="shared" si="2"/>
        <v>44.047694613583147</v>
      </c>
      <c r="F27" s="2">
        <f t="shared" si="2"/>
        <v>85.590351194379366</v>
      </c>
      <c r="G27" s="2">
        <f t="shared" si="2"/>
        <v>85.590351194379366</v>
      </c>
      <c r="H27" s="2">
        <f t="shared" si="2"/>
        <v>78.905048618266974</v>
      </c>
      <c r="I27" s="2">
        <f>SUMPRODUCT(I4:I24,$J4:$J24)</f>
        <v>78.914641686182691</v>
      </c>
      <c r="J27" s="1"/>
    </row>
    <row r="28" spans="1:20" x14ac:dyDescent="0.3">
      <c r="A28" t="s">
        <v>19</v>
      </c>
      <c r="B28" s="1">
        <f>B6-B22</f>
        <v>208.16406557377044</v>
      </c>
      <c r="C28" s="1">
        <f t="shared" ref="C28:I28" si="3">C6-C22</f>
        <v>95.008393442622918</v>
      </c>
      <c r="D28" s="1">
        <f t="shared" si="3"/>
        <v>19.713606557377044</v>
      </c>
      <c r="E28" s="1">
        <f t="shared" si="3"/>
        <v>0</v>
      </c>
      <c r="F28" s="2">
        <f>F6-F22</f>
        <v>274.55333770491802</v>
      </c>
      <c r="G28" s="2">
        <f t="shared" si="3"/>
        <v>274.55333770491802</v>
      </c>
      <c r="H28" s="2">
        <f t="shared" si="3"/>
        <v>195.24632131147547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428.63554098360652</v>
      </c>
      <c r="C29" s="1">
        <f t="shared" ref="C29:I29" si="4">C4-C24</f>
        <v>383.31724590163935</v>
      </c>
      <c r="D29" s="1">
        <f t="shared" si="4"/>
        <v>326.6693770491803</v>
      </c>
      <c r="E29" s="1">
        <f t="shared" si="4"/>
        <v>281.35108196721308</v>
      </c>
      <c r="F29" s="2">
        <f t="shared" si="4"/>
        <v>432.41206557377046</v>
      </c>
      <c r="G29" s="2">
        <f t="shared" si="4"/>
        <v>432.41206557377046</v>
      </c>
      <c r="H29" s="2">
        <f t="shared" si="4"/>
        <v>394.64681967213113</v>
      </c>
      <c r="I29" s="2">
        <f t="shared" si="4"/>
        <v>300.23370491803274</v>
      </c>
      <c r="J29" s="1"/>
    </row>
    <row r="30" spans="1:20" x14ac:dyDescent="0.3">
      <c r="A30" t="s">
        <v>2</v>
      </c>
      <c r="B30" s="1">
        <f>_xlfn.STDEV.P(B4:B24)</f>
        <v>125.3155095406471</v>
      </c>
      <c r="C30" s="1">
        <f t="shared" ref="C30:I30" si="5">_xlfn.STDEV.P(C4:C24)</f>
        <v>105.21249833191955</v>
      </c>
      <c r="D30" s="1">
        <f t="shared" si="5"/>
        <v>86.912124740388109</v>
      </c>
      <c r="E30" s="1">
        <f t="shared" si="5"/>
        <v>72.729109728760662</v>
      </c>
      <c r="F30" s="2">
        <f t="shared" si="5"/>
        <v>119.97740051314142</v>
      </c>
      <c r="G30" s="2">
        <f t="shared" si="5"/>
        <v>119.97740051314142</v>
      </c>
      <c r="H30" s="2">
        <f t="shared" si="5"/>
        <v>99.330038263281878</v>
      </c>
      <c r="I30" s="2">
        <f t="shared" si="5"/>
        <v>63.889735270549181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14.552857142857144</v>
      </c>
      <c r="C32" s="1">
        <f t="shared" ref="C32:I32" si="6">_xlfn.PERCENTILE.INC(C4:C24,0.1)</f>
        <v>18.261428571428571</v>
      </c>
      <c r="D32" s="1">
        <f t="shared" si="6"/>
        <v>22.897142857142857</v>
      </c>
      <c r="E32" s="1">
        <f t="shared" si="6"/>
        <v>26.605714285714289</v>
      </c>
      <c r="F32" s="2">
        <f>_xlfn.PERCENTILE.INC(F4:F24,0.1)</f>
        <v>37.731428571428573</v>
      </c>
      <c r="G32" s="2">
        <f t="shared" si="6"/>
        <v>37.731428571428573</v>
      </c>
      <c r="H32" s="2">
        <f t="shared" si="6"/>
        <v>47.002857142857145</v>
      </c>
      <c r="I32" s="2">
        <f t="shared" si="6"/>
        <v>70.181428571428569</v>
      </c>
    </row>
    <row r="33" spans="1:9" x14ac:dyDescent="0.3">
      <c r="A33" t="s">
        <v>4</v>
      </c>
      <c r="B33" s="1">
        <f>_xlfn.PERCENTILE.INC(B4:B24,0.25)</f>
        <v>14.552857142857144</v>
      </c>
      <c r="C33" s="1">
        <f t="shared" ref="C33:I33" si="7">_xlfn.PERCENTILE.INC(C4:C24,0.25)</f>
        <v>18.261428571428571</v>
      </c>
      <c r="D33" s="1">
        <f t="shared" si="7"/>
        <v>22.897142857142857</v>
      </c>
      <c r="E33" s="1">
        <f t="shared" si="7"/>
        <v>26.605714285714289</v>
      </c>
      <c r="F33" s="2">
        <f t="shared" si="7"/>
        <v>37.731428571428573</v>
      </c>
      <c r="G33" s="2">
        <f t="shared" si="7"/>
        <v>37.731428571428573</v>
      </c>
      <c r="H33" s="2">
        <f t="shared" si="7"/>
        <v>47.002857142857145</v>
      </c>
      <c r="I33" s="2">
        <f t="shared" si="7"/>
        <v>70.181428571428569</v>
      </c>
    </row>
    <row r="34" spans="1:9" x14ac:dyDescent="0.3">
      <c r="A34" t="s">
        <v>5</v>
      </c>
      <c r="B34" s="1">
        <f>_xlfn.PERCENTILE.INC(B4:B24,0.5)</f>
        <v>14.552857142857144</v>
      </c>
      <c r="C34" s="1">
        <f t="shared" ref="C34:I34" si="8">_xlfn.PERCENTILE.INC(C4:C24,0.5)</f>
        <v>18.261428571428571</v>
      </c>
      <c r="D34" s="1">
        <f t="shared" si="8"/>
        <v>22.897142857142857</v>
      </c>
      <c r="E34" s="1">
        <f t="shared" si="8"/>
        <v>26.605714285714289</v>
      </c>
      <c r="F34" s="2">
        <f>_xlfn.PERCENTILE.INC(F4:F24,0.5)</f>
        <v>37.731428571428573</v>
      </c>
      <c r="G34" s="2">
        <f t="shared" si="8"/>
        <v>37.731428571428573</v>
      </c>
      <c r="H34" s="2">
        <f t="shared" si="8"/>
        <v>47.002857142857145</v>
      </c>
      <c r="I34" s="2">
        <f t="shared" si="8"/>
        <v>70.181428571428569</v>
      </c>
    </row>
    <row r="35" spans="1:9" x14ac:dyDescent="0.3">
      <c r="A35" t="s">
        <v>23</v>
      </c>
      <c r="B35" s="1">
        <f>_xlfn.PERCENTILE.INC(B4:B24,0.75)</f>
        <v>64.317693208430924</v>
      </c>
      <c r="C35" s="1">
        <f t="shared" ref="C35:I35" si="9">_xlfn.PERCENTILE.INC(C4:C24,0.75)</f>
        <v>38.215444964871196</v>
      </c>
      <c r="D35" s="1">
        <f t="shared" si="9"/>
        <v>22.897142857142857</v>
      </c>
      <c r="E35" s="1">
        <f t="shared" si="9"/>
        <v>26.605714285714289</v>
      </c>
      <c r="F35" s="2">
        <f t="shared" si="9"/>
        <v>38.212248243559706</v>
      </c>
      <c r="G35" s="2">
        <f t="shared" si="9"/>
        <v>38.212248243559706</v>
      </c>
      <c r="H35" s="2">
        <f t="shared" si="9"/>
        <v>47.002857142857145</v>
      </c>
      <c r="I35" s="2">
        <f t="shared" si="9"/>
        <v>70.181428571428569</v>
      </c>
    </row>
    <row r="36" spans="1:9" x14ac:dyDescent="0.3">
      <c r="A36" t="s">
        <v>6</v>
      </c>
      <c r="B36" s="1">
        <f>B35-B33</f>
        <v>49.764836065573782</v>
      </c>
      <c r="C36" s="1">
        <f t="shared" ref="C36:I36" si="10">C35-C33</f>
        <v>19.954016393442625</v>
      </c>
      <c r="D36" s="1">
        <f t="shared" si="10"/>
        <v>0</v>
      </c>
      <c r="E36" s="1">
        <f t="shared" si="10"/>
        <v>0</v>
      </c>
      <c r="F36" s="2">
        <f t="shared" si="10"/>
        <v>0.4808196721311333</v>
      </c>
      <c r="G36" s="2">
        <f t="shared" si="10"/>
        <v>0.4808196721311333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27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.77734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353.7806666666666</v>
      </c>
      <c r="C4" s="1">
        <v>353.7806666666666</v>
      </c>
      <c r="D4" s="1">
        <v>289.21583333333336</v>
      </c>
      <c r="E4" s="1">
        <v>224.65100000000001</v>
      </c>
      <c r="F4" s="2">
        <v>318.11520833333333</v>
      </c>
      <c r="G4" s="2">
        <v>318.11520833333333</v>
      </c>
      <c r="H4" s="2">
        <v>259.33024999999998</v>
      </c>
      <c r="I4" s="2">
        <v>141.76033333333334</v>
      </c>
      <c r="J4" s="5">
        <v>2.5000000000000001E-2</v>
      </c>
    </row>
    <row r="5" spans="1:10" x14ac:dyDescent="0.3">
      <c r="A5" s="9">
        <f>A4-5%</f>
        <v>0.95</v>
      </c>
      <c r="B5" s="1">
        <v>231.97266666666664</v>
      </c>
      <c r="C5" s="1">
        <v>231.97266666666664</v>
      </c>
      <c r="D5" s="1">
        <v>136.95583333333332</v>
      </c>
      <c r="E5" s="1">
        <v>65.058500000000009</v>
      </c>
      <c r="F5" s="2">
        <v>175.02083333333331</v>
      </c>
      <c r="G5" s="2">
        <v>175.02083333333331</v>
      </c>
      <c r="H5" s="2">
        <v>87.61699999999999</v>
      </c>
      <c r="I5" s="2">
        <v>51.526333333333326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117.49716666666667</v>
      </c>
      <c r="C6" s="1">
        <v>117.49716666666667</v>
      </c>
      <c r="D6" s="1">
        <v>51.66020833333333</v>
      </c>
      <c r="E6" s="1">
        <v>32.06225000000002</v>
      </c>
      <c r="F6" s="2">
        <v>98.890833333333319</v>
      </c>
      <c r="G6" s="2">
        <v>98.890833333333319</v>
      </c>
      <c r="H6" s="2">
        <v>54.059750000000001</v>
      </c>
      <c r="I6" s="2">
        <v>36.861333333333327</v>
      </c>
      <c r="J6" s="1">
        <v>0.05</v>
      </c>
    </row>
    <row r="7" spans="1:10" x14ac:dyDescent="0.3">
      <c r="A7" s="9">
        <f t="shared" si="0"/>
        <v>0.84999999999999987</v>
      </c>
      <c r="B7" s="1">
        <v>49.260666666666665</v>
      </c>
      <c r="C7" s="1">
        <v>49.260666666666665</v>
      </c>
      <c r="D7" s="1">
        <v>24.16333333333333</v>
      </c>
      <c r="E7" s="1">
        <v>28.396000000000001</v>
      </c>
      <c r="F7" s="2">
        <v>33.328958333333333</v>
      </c>
      <c r="G7" s="2">
        <v>33.328958333333333</v>
      </c>
      <c r="H7" s="2">
        <v>28.396000000000001</v>
      </c>
      <c r="I7" s="2">
        <v>36.861333333333327</v>
      </c>
      <c r="J7" s="1">
        <v>0.05</v>
      </c>
    </row>
    <row r="8" spans="1:10" x14ac:dyDescent="0.3">
      <c r="A8" s="9">
        <f t="shared" si="0"/>
        <v>0.79999999999999982</v>
      </c>
      <c r="B8" s="1">
        <v>41.928166666666662</v>
      </c>
      <c r="C8" s="1">
        <v>41.928166666666662</v>
      </c>
      <c r="D8" s="1">
        <v>24.16333333333333</v>
      </c>
      <c r="E8" s="1">
        <v>28.396000000000001</v>
      </c>
      <c r="F8" s="2">
        <v>33.328958333333333</v>
      </c>
      <c r="G8" s="2">
        <v>33.328958333333333</v>
      </c>
      <c r="H8" s="2">
        <v>28.396000000000001</v>
      </c>
      <c r="I8" s="2">
        <v>36.861333333333327</v>
      </c>
      <c r="J8" s="1">
        <v>0.05</v>
      </c>
    </row>
    <row r="9" spans="1:10" x14ac:dyDescent="0.3">
      <c r="A9" s="9">
        <f t="shared" si="0"/>
        <v>0.74999999999999978</v>
      </c>
      <c r="B9" s="1">
        <v>27.263166666666663</v>
      </c>
      <c r="C9" s="1">
        <v>27.263166666666663</v>
      </c>
      <c r="D9" s="1">
        <v>24.16333333333333</v>
      </c>
      <c r="E9" s="1">
        <v>28.396000000000001</v>
      </c>
      <c r="F9" s="2">
        <v>24.16333333333333</v>
      </c>
      <c r="G9" s="2">
        <v>24.16333333333333</v>
      </c>
      <c r="H9" s="2">
        <v>28.396000000000001</v>
      </c>
      <c r="I9" s="2">
        <v>36.861333333333327</v>
      </c>
      <c r="J9" s="1">
        <v>0.05</v>
      </c>
    </row>
    <row r="10" spans="1:10" x14ac:dyDescent="0.3">
      <c r="A10" s="9">
        <f t="shared" si="0"/>
        <v>0.69999999999999973</v>
      </c>
      <c r="B10" s="1">
        <v>19.930666666666664</v>
      </c>
      <c r="C10" s="1">
        <v>19.930666666666664</v>
      </c>
      <c r="D10" s="1">
        <v>24.16333333333333</v>
      </c>
      <c r="E10" s="1">
        <v>28.396000000000001</v>
      </c>
      <c r="F10" s="2">
        <v>24.16333333333333</v>
      </c>
      <c r="G10" s="2">
        <v>24.16333333333333</v>
      </c>
      <c r="H10" s="2">
        <v>28.396000000000001</v>
      </c>
      <c r="I10" s="2">
        <v>36.861333333333327</v>
      </c>
      <c r="J10" s="1">
        <v>0.05</v>
      </c>
    </row>
    <row r="11" spans="1:10" x14ac:dyDescent="0.3">
      <c r="A11" s="9">
        <f t="shared" si="0"/>
        <v>0.64999999999999969</v>
      </c>
      <c r="B11" s="1">
        <v>19.930666666666664</v>
      </c>
      <c r="C11" s="1">
        <v>19.930666666666664</v>
      </c>
      <c r="D11" s="1">
        <v>24.16333333333333</v>
      </c>
      <c r="E11" s="1">
        <v>28.396000000000001</v>
      </c>
      <c r="F11" s="2">
        <v>24.16333333333333</v>
      </c>
      <c r="G11" s="2">
        <v>24.16333333333333</v>
      </c>
      <c r="H11" s="2">
        <v>28.396000000000001</v>
      </c>
      <c r="I11" s="2">
        <v>36.861333333333327</v>
      </c>
      <c r="J11" s="1">
        <v>0.05</v>
      </c>
    </row>
    <row r="12" spans="1:10" x14ac:dyDescent="0.3">
      <c r="A12" s="9">
        <f t="shared" si="0"/>
        <v>0.59999999999999964</v>
      </c>
      <c r="B12" s="1">
        <v>19.930666666666664</v>
      </c>
      <c r="C12" s="1">
        <v>19.930666666666664</v>
      </c>
      <c r="D12" s="1">
        <v>24.16333333333333</v>
      </c>
      <c r="E12" s="1">
        <v>28.396000000000001</v>
      </c>
      <c r="F12" s="2">
        <v>24.16333333333333</v>
      </c>
      <c r="G12" s="2">
        <v>24.16333333333333</v>
      </c>
      <c r="H12" s="2">
        <v>28.396000000000001</v>
      </c>
      <c r="I12" s="2">
        <v>36.861333333333327</v>
      </c>
      <c r="J12" s="1">
        <v>0.05</v>
      </c>
    </row>
    <row r="13" spans="1:10" x14ac:dyDescent="0.3">
      <c r="A13" s="9">
        <f t="shared" si="0"/>
        <v>0.5499999999999996</v>
      </c>
      <c r="B13" s="1">
        <v>19.930666666666664</v>
      </c>
      <c r="C13" s="1">
        <v>19.930666666666664</v>
      </c>
      <c r="D13" s="1">
        <v>24.16333333333333</v>
      </c>
      <c r="E13" s="1">
        <v>28.396000000000001</v>
      </c>
      <c r="F13" s="2">
        <v>24.16333333333333</v>
      </c>
      <c r="G13" s="2">
        <v>24.16333333333333</v>
      </c>
      <c r="H13" s="2">
        <v>28.396000000000001</v>
      </c>
      <c r="I13" s="2">
        <v>36.861333333333327</v>
      </c>
      <c r="J13" s="1">
        <v>0.05</v>
      </c>
    </row>
    <row r="14" spans="1:10" x14ac:dyDescent="0.3">
      <c r="A14" s="9">
        <f t="shared" si="0"/>
        <v>0.49999999999999961</v>
      </c>
      <c r="B14" s="1">
        <v>19.930666666666664</v>
      </c>
      <c r="C14" s="1">
        <v>19.930666666666664</v>
      </c>
      <c r="D14" s="1">
        <v>24.16333333333333</v>
      </c>
      <c r="E14" s="1">
        <v>28.396000000000001</v>
      </c>
      <c r="F14" s="2">
        <v>24.16333333333333</v>
      </c>
      <c r="G14" s="2">
        <v>24.16333333333333</v>
      </c>
      <c r="H14" s="2">
        <v>28.396000000000001</v>
      </c>
      <c r="I14" s="2">
        <v>36.861333333333327</v>
      </c>
      <c r="J14" s="1">
        <v>0.05</v>
      </c>
    </row>
    <row r="15" spans="1:10" x14ac:dyDescent="0.3">
      <c r="A15" s="9">
        <f t="shared" si="0"/>
        <v>0.44999999999999962</v>
      </c>
      <c r="B15" s="1">
        <v>19.930666666666664</v>
      </c>
      <c r="C15" s="1">
        <v>19.930666666666664</v>
      </c>
      <c r="D15" s="1">
        <v>24.16333333333333</v>
      </c>
      <c r="E15" s="1">
        <v>28.396000000000001</v>
      </c>
      <c r="F15" s="2">
        <v>24.16333333333333</v>
      </c>
      <c r="G15" s="2">
        <v>24.16333333333333</v>
      </c>
      <c r="H15" s="2">
        <v>28.396000000000001</v>
      </c>
      <c r="I15" s="2">
        <v>36.861333333333327</v>
      </c>
      <c r="J15" s="1">
        <v>0.05</v>
      </c>
    </row>
    <row r="16" spans="1:10" x14ac:dyDescent="0.3">
      <c r="A16" s="9">
        <f t="shared" si="0"/>
        <v>0.39999999999999963</v>
      </c>
      <c r="B16" s="1">
        <v>19.930666666666664</v>
      </c>
      <c r="C16" s="1">
        <v>19.930666666666664</v>
      </c>
      <c r="D16" s="1">
        <v>24.16333333333333</v>
      </c>
      <c r="E16" s="1">
        <v>28.396000000000001</v>
      </c>
      <c r="F16" s="2">
        <v>24.16333333333333</v>
      </c>
      <c r="G16" s="2">
        <v>24.16333333333333</v>
      </c>
      <c r="H16" s="2">
        <v>28.396000000000001</v>
      </c>
      <c r="I16" s="2">
        <v>36.861333333333327</v>
      </c>
      <c r="J16" s="1">
        <v>0.05</v>
      </c>
    </row>
    <row r="17" spans="1:10" x14ac:dyDescent="0.3">
      <c r="A17" s="9">
        <f t="shared" si="0"/>
        <v>0.34999999999999964</v>
      </c>
      <c r="B17" s="1">
        <v>19.930666666666664</v>
      </c>
      <c r="C17" s="1">
        <v>19.930666666666664</v>
      </c>
      <c r="D17" s="1">
        <v>24.16333333333333</v>
      </c>
      <c r="E17" s="1">
        <v>28.396000000000001</v>
      </c>
      <c r="F17" s="2">
        <v>24.16333333333333</v>
      </c>
      <c r="G17" s="2">
        <v>24.16333333333333</v>
      </c>
      <c r="H17" s="2">
        <v>28.396000000000001</v>
      </c>
      <c r="I17" s="2">
        <v>36.861333333333327</v>
      </c>
      <c r="J17" s="1">
        <v>0.05</v>
      </c>
    </row>
    <row r="18" spans="1:10" x14ac:dyDescent="0.3">
      <c r="A18" s="9">
        <f t="shared" si="0"/>
        <v>0.29999999999999966</v>
      </c>
      <c r="B18" s="1">
        <v>19.930666666666664</v>
      </c>
      <c r="C18" s="1">
        <v>19.930666666666664</v>
      </c>
      <c r="D18" s="1">
        <v>24.16333333333333</v>
      </c>
      <c r="E18" s="1">
        <v>28.396000000000001</v>
      </c>
      <c r="F18" s="2">
        <v>24.16333333333333</v>
      </c>
      <c r="G18" s="2">
        <v>24.16333333333333</v>
      </c>
      <c r="H18" s="2">
        <v>28.396000000000001</v>
      </c>
      <c r="I18" s="2">
        <v>36.861333333333327</v>
      </c>
      <c r="J18" s="1">
        <v>0.05</v>
      </c>
    </row>
    <row r="19" spans="1:10" x14ac:dyDescent="0.3">
      <c r="A19" s="9">
        <f t="shared" si="0"/>
        <v>0.24999999999999967</v>
      </c>
      <c r="B19" s="1">
        <v>19.930666666666664</v>
      </c>
      <c r="C19" s="1">
        <v>19.930666666666664</v>
      </c>
      <c r="D19" s="1">
        <v>24.16333333333333</v>
      </c>
      <c r="E19" s="1">
        <v>28.396000000000001</v>
      </c>
      <c r="F19" s="2">
        <v>24.16333333333333</v>
      </c>
      <c r="G19" s="2">
        <v>24.16333333333333</v>
      </c>
      <c r="H19" s="2">
        <v>28.396000000000001</v>
      </c>
      <c r="I19" s="2">
        <v>36.861333333333327</v>
      </c>
      <c r="J19" s="1">
        <v>0.05</v>
      </c>
    </row>
    <row r="20" spans="1:10" x14ac:dyDescent="0.3">
      <c r="A20" s="9">
        <f t="shared" si="0"/>
        <v>0.19999999999999968</v>
      </c>
      <c r="B20" s="1">
        <v>19.930666666666664</v>
      </c>
      <c r="C20" s="1">
        <v>19.930666666666664</v>
      </c>
      <c r="D20" s="1">
        <v>24.16333333333333</v>
      </c>
      <c r="E20" s="1">
        <v>28.396000000000001</v>
      </c>
      <c r="F20" s="2">
        <v>24.16333333333333</v>
      </c>
      <c r="G20" s="2">
        <v>24.16333333333333</v>
      </c>
      <c r="H20" s="2">
        <v>28.396000000000001</v>
      </c>
      <c r="I20" s="2">
        <v>36.861333333333327</v>
      </c>
      <c r="J20" s="1">
        <v>0.05</v>
      </c>
    </row>
    <row r="21" spans="1:10" x14ac:dyDescent="0.3">
      <c r="A21" s="9">
        <f t="shared" si="0"/>
        <v>0.14999999999999969</v>
      </c>
      <c r="B21" s="1">
        <v>19.930666666666664</v>
      </c>
      <c r="C21" s="1">
        <v>19.930666666666664</v>
      </c>
      <c r="D21" s="1">
        <v>24.16333333333333</v>
      </c>
      <c r="E21" s="1">
        <v>28.396000000000001</v>
      </c>
      <c r="F21" s="2">
        <v>24.16333333333333</v>
      </c>
      <c r="G21" s="2">
        <v>24.16333333333333</v>
      </c>
      <c r="H21" s="2">
        <v>28.396000000000001</v>
      </c>
      <c r="I21" s="2">
        <v>36.861333333333327</v>
      </c>
      <c r="J21" s="1">
        <v>0.05</v>
      </c>
    </row>
    <row r="22" spans="1:10" x14ac:dyDescent="0.3">
      <c r="A22" s="9">
        <f t="shared" si="0"/>
        <v>9.9999999999999686E-2</v>
      </c>
      <c r="B22" s="1">
        <v>19.930666666666664</v>
      </c>
      <c r="C22" s="1">
        <v>19.930666666666664</v>
      </c>
      <c r="D22" s="1">
        <v>24.16333333333333</v>
      </c>
      <c r="E22" s="1">
        <v>28.396000000000001</v>
      </c>
      <c r="F22" s="2">
        <v>24.16333333333333</v>
      </c>
      <c r="G22" s="2">
        <v>24.16333333333333</v>
      </c>
      <c r="H22" s="2">
        <v>28.396000000000001</v>
      </c>
      <c r="I22" s="2">
        <v>36.861333333333327</v>
      </c>
      <c r="J22" s="1">
        <v>0.05</v>
      </c>
    </row>
    <row r="23" spans="1:10" x14ac:dyDescent="0.3">
      <c r="A23" s="9">
        <f t="shared" si="0"/>
        <v>4.9999999999999684E-2</v>
      </c>
      <c r="B23" s="1">
        <v>19.930666666666664</v>
      </c>
      <c r="C23" s="1">
        <v>19.930666666666664</v>
      </c>
      <c r="D23" s="1">
        <v>24.16333333333333</v>
      </c>
      <c r="E23" s="1">
        <v>28.396000000000001</v>
      </c>
      <c r="F23" s="2">
        <v>24.16333333333333</v>
      </c>
      <c r="G23" s="2">
        <v>24.16333333333333</v>
      </c>
      <c r="H23" s="2">
        <v>28.396000000000001</v>
      </c>
      <c r="I23" s="2">
        <v>36.861333333333327</v>
      </c>
      <c r="J23" s="1">
        <v>0.05</v>
      </c>
    </row>
    <row r="24" spans="1:10" x14ac:dyDescent="0.3">
      <c r="A24" s="9">
        <f t="shared" si="0"/>
        <v>-3.1918911957973251E-16</v>
      </c>
      <c r="B24" s="1">
        <v>19.930666666666664</v>
      </c>
      <c r="C24" s="1">
        <v>19.930666666666664</v>
      </c>
      <c r="D24" s="1">
        <v>24.16333333333333</v>
      </c>
      <c r="E24" s="1">
        <v>28.396000000000001</v>
      </c>
      <c r="F24" s="2">
        <v>24.16333333333333</v>
      </c>
      <c r="G24" s="2">
        <v>24.16333333333333</v>
      </c>
      <c r="H24" s="2">
        <v>28.396000000000001</v>
      </c>
      <c r="I24" s="2">
        <v>36.861333333333327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53.364880952380929</v>
      </c>
      <c r="C26" s="1">
        <f>AVERAGE(C4:C24)</f>
        <v>53.364880952380929</v>
      </c>
      <c r="D26" s="1">
        <f t="shared" ref="D26:I26" si="1">AVERAGE(D4:D24)</f>
        <v>43.465327380952353</v>
      </c>
      <c r="E26" s="1">
        <f t="shared" si="1"/>
        <v>39.661892857142846</v>
      </c>
      <c r="F26" s="2">
        <f t="shared" si="1"/>
        <v>49.776101190476162</v>
      </c>
      <c r="G26" s="2">
        <f t="shared" si="1"/>
        <v>49.776101190476162</v>
      </c>
      <c r="H26" s="2">
        <f t="shared" si="1"/>
        <v>43.434999999999974</v>
      </c>
      <c r="I26" s="2">
        <f t="shared" si="1"/>
        <v>42.554857142857109</v>
      </c>
      <c r="J26" s="1"/>
    </row>
    <row r="27" spans="1:10" x14ac:dyDescent="0.3">
      <c r="A27" t="s">
        <v>18</v>
      </c>
      <c r="B27" s="1">
        <f>SUMPRODUCT(B4:B24,$J4:$J24)</f>
        <v>46.690341666666647</v>
      </c>
      <c r="C27" s="1">
        <f t="shared" ref="C27:H27" si="2">SUMPRODUCT(C4:C24,$J4:$J24)</f>
        <v>46.690341666666647</v>
      </c>
      <c r="D27" s="1">
        <f t="shared" si="2"/>
        <v>37.804114583333323</v>
      </c>
      <c r="E27" s="1">
        <f t="shared" si="2"/>
        <v>35.318812499999986</v>
      </c>
      <c r="F27" s="2">
        <f t="shared" si="2"/>
        <v>43.707942708333306</v>
      </c>
      <c r="G27" s="2">
        <f t="shared" si="2"/>
        <v>43.707942708333306</v>
      </c>
      <c r="H27" s="2">
        <f t="shared" si="2"/>
        <v>38.41359374999999</v>
      </c>
      <c r="I27" s="2">
        <f>SUMPRODUCT(I4:I24,$J4:$J24)</f>
        <v>40.21705833333332</v>
      </c>
      <c r="J27" s="1"/>
    </row>
    <row r="28" spans="1:10" x14ac:dyDescent="0.3">
      <c r="A28" t="s">
        <v>19</v>
      </c>
      <c r="B28" s="1">
        <f>B6-B22</f>
        <v>97.566500000000005</v>
      </c>
      <c r="C28" s="1">
        <f t="shared" ref="C28:I28" si="3">C6-C22</f>
        <v>97.566500000000005</v>
      </c>
      <c r="D28" s="1">
        <f t="shared" si="3"/>
        <v>27.496874999999999</v>
      </c>
      <c r="E28" s="1">
        <f t="shared" si="3"/>
        <v>3.6662500000000193</v>
      </c>
      <c r="F28" s="2">
        <f>F6-F22</f>
        <v>74.727499999999992</v>
      </c>
      <c r="G28" s="2">
        <f t="shared" si="3"/>
        <v>74.727499999999992</v>
      </c>
      <c r="H28" s="2">
        <f t="shared" si="3"/>
        <v>25.66375</v>
      </c>
      <c r="I28" s="2">
        <f t="shared" si="3"/>
        <v>0</v>
      </c>
      <c r="J28" s="1"/>
    </row>
    <row r="29" spans="1:10" x14ac:dyDescent="0.3">
      <c r="A29" t="s">
        <v>1</v>
      </c>
      <c r="B29" s="1">
        <f>B4-B24</f>
        <v>333.84999999999997</v>
      </c>
      <c r="C29" s="1">
        <f t="shared" ref="C29:I29" si="4">C4-C24</f>
        <v>333.84999999999997</v>
      </c>
      <c r="D29" s="1">
        <f t="shared" si="4"/>
        <v>265.05250000000001</v>
      </c>
      <c r="E29" s="1">
        <f t="shared" si="4"/>
        <v>196.255</v>
      </c>
      <c r="F29" s="2">
        <f t="shared" si="4"/>
        <v>293.95187499999997</v>
      </c>
      <c r="G29" s="2">
        <f t="shared" si="4"/>
        <v>293.95187499999997</v>
      </c>
      <c r="H29" s="2">
        <f t="shared" si="4"/>
        <v>230.93424999999996</v>
      </c>
      <c r="I29" s="2">
        <f t="shared" si="4"/>
        <v>104.899</v>
      </c>
      <c r="J29" s="1"/>
    </row>
    <row r="30" spans="1:10" x14ac:dyDescent="0.3">
      <c r="A30" t="s">
        <v>2</v>
      </c>
      <c r="B30" s="1">
        <f>_xlfn.STDEV.P(B4:B24)</f>
        <v>82.767597255892326</v>
      </c>
      <c r="C30" s="1">
        <f t="shared" ref="C30:I30" si="5">_xlfn.STDEV.P(C4:C24)</f>
        <v>82.767597255892326</v>
      </c>
      <c r="D30" s="1">
        <f t="shared" si="5"/>
        <v>60.121760377533633</v>
      </c>
      <c r="E30" s="1">
        <f t="shared" si="5"/>
        <v>42.093025177842115</v>
      </c>
      <c r="F30" s="2">
        <f t="shared" si="5"/>
        <v>69.399332821829162</v>
      </c>
      <c r="G30" s="2">
        <f t="shared" si="5"/>
        <v>69.399332821829162</v>
      </c>
      <c r="H30" s="2">
        <f t="shared" si="5"/>
        <v>50.1173768871992</v>
      </c>
      <c r="I30" s="2">
        <f t="shared" si="5"/>
        <v>22.401235026793216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19.930666666666664</v>
      </c>
      <c r="C32" s="1">
        <f t="shared" ref="C32:I32" si="6">_xlfn.PERCENTILE.INC(C4:C24,0.1)</f>
        <v>19.930666666666664</v>
      </c>
      <c r="D32" s="1">
        <f t="shared" si="6"/>
        <v>24.16333333333333</v>
      </c>
      <c r="E32" s="1">
        <f t="shared" si="6"/>
        <v>28.396000000000001</v>
      </c>
      <c r="F32" s="2">
        <f>_xlfn.PERCENTILE.INC(F4:F24,0.1)</f>
        <v>24.16333333333333</v>
      </c>
      <c r="G32" s="2">
        <f t="shared" si="6"/>
        <v>24.16333333333333</v>
      </c>
      <c r="H32" s="2">
        <f t="shared" si="6"/>
        <v>28.396000000000001</v>
      </c>
      <c r="I32" s="2">
        <f t="shared" si="6"/>
        <v>36.861333333333327</v>
      </c>
    </row>
    <row r="33" spans="1:9" x14ac:dyDescent="0.3">
      <c r="A33" t="s">
        <v>4</v>
      </c>
      <c r="B33" s="1">
        <f>_xlfn.PERCENTILE.INC(B4:B24,0.25)</f>
        <v>19.930666666666664</v>
      </c>
      <c r="C33" s="1">
        <f t="shared" ref="C33:I33" si="7">_xlfn.PERCENTILE.INC(C4:C24,0.25)</f>
        <v>19.930666666666664</v>
      </c>
      <c r="D33" s="1">
        <f t="shared" si="7"/>
        <v>24.16333333333333</v>
      </c>
      <c r="E33" s="1">
        <f t="shared" si="7"/>
        <v>28.396000000000001</v>
      </c>
      <c r="F33" s="2">
        <f t="shared" si="7"/>
        <v>24.16333333333333</v>
      </c>
      <c r="G33" s="2">
        <f t="shared" si="7"/>
        <v>24.16333333333333</v>
      </c>
      <c r="H33" s="2">
        <f t="shared" si="7"/>
        <v>28.396000000000001</v>
      </c>
      <c r="I33" s="2">
        <f t="shared" si="7"/>
        <v>36.861333333333327</v>
      </c>
    </row>
    <row r="34" spans="1:9" x14ac:dyDescent="0.3">
      <c r="A34" t="s">
        <v>5</v>
      </c>
      <c r="B34" s="1">
        <f>_xlfn.PERCENTILE.INC(B4:B24,0.5)</f>
        <v>19.930666666666664</v>
      </c>
      <c r="C34" s="1">
        <f t="shared" ref="C34:I34" si="8">_xlfn.PERCENTILE.INC(C4:C24,0.5)</f>
        <v>19.930666666666664</v>
      </c>
      <c r="D34" s="1">
        <f t="shared" si="8"/>
        <v>24.16333333333333</v>
      </c>
      <c r="E34" s="1">
        <f t="shared" si="8"/>
        <v>28.396000000000001</v>
      </c>
      <c r="F34" s="2">
        <f>_xlfn.PERCENTILE.INC(F4:F24,0.5)</f>
        <v>24.16333333333333</v>
      </c>
      <c r="G34" s="2">
        <f t="shared" si="8"/>
        <v>24.16333333333333</v>
      </c>
      <c r="H34" s="2">
        <f t="shared" si="8"/>
        <v>28.396000000000001</v>
      </c>
      <c r="I34" s="2">
        <f t="shared" si="8"/>
        <v>36.861333333333327</v>
      </c>
    </row>
    <row r="35" spans="1:9" x14ac:dyDescent="0.3">
      <c r="A35" t="s">
        <v>23</v>
      </c>
      <c r="B35" s="1">
        <f>_xlfn.PERCENTILE.INC(B4:B24,0.75)</f>
        <v>27.263166666666663</v>
      </c>
      <c r="C35" s="1">
        <f t="shared" ref="C35:I35" si="9">_xlfn.PERCENTILE.INC(C4:C24,0.75)</f>
        <v>27.263166666666663</v>
      </c>
      <c r="D35" s="1">
        <f t="shared" si="9"/>
        <v>24.16333333333333</v>
      </c>
      <c r="E35" s="1">
        <f t="shared" si="9"/>
        <v>28.396000000000001</v>
      </c>
      <c r="F35" s="2">
        <f t="shared" si="9"/>
        <v>24.16333333333333</v>
      </c>
      <c r="G35" s="2">
        <f t="shared" si="9"/>
        <v>24.16333333333333</v>
      </c>
      <c r="H35" s="2">
        <f t="shared" si="9"/>
        <v>28.396000000000001</v>
      </c>
      <c r="I35" s="2">
        <f t="shared" si="9"/>
        <v>36.861333333333327</v>
      </c>
    </row>
    <row r="36" spans="1:9" x14ac:dyDescent="0.3">
      <c r="A36" t="s">
        <v>6</v>
      </c>
      <c r="B36" s="1">
        <f>B35-B33</f>
        <v>7.3324999999999996</v>
      </c>
      <c r="C36" s="1">
        <f t="shared" ref="C36:I36" si="10">C35-C33</f>
        <v>7.3324999999999996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27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.77734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347.58641666666665</v>
      </c>
      <c r="C4" s="1">
        <v>309.80733333333336</v>
      </c>
      <c r="D4" s="1">
        <v>309.80733333333336</v>
      </c>
      <c r="E4" s="1">
        <v>196.47008333333332</v>
      </c>
      <c r="F4" s="2">
        <v>662.83199999999999</v>
      </c>
      <c r="G4" s="2">
        <v>658.59933333333333</v>
      </c>
      <c r="H4" s="2">
        <v>688.22799999999995</v>
      </c>
      <c r="I4" s="2">
        <v>739.02</v>
      </c>
      <c r="J4" s="5">
        <v>2.5000000000000001E-2</v>
      </c>
    </row>
    <row r="5" spans="1:10" x14ac:dyDescent="0.3">
      <c r="A5" s="9">
        <f>A4-5%</f>
        <v>0.95</v>
      </c>
      <c r="B5" s="1">
        <v>272.58631666666668</v>
      </c>
      <c r="C5" s="1">
        <v>224.09293333333329</v>
      </c>
      <c r="D5" s="1">
        <v>224.09293333333329</v>
      </c>
      <c r="E5" s="1">
        <v>99.420333333333332</v>
      </c>
      <c r="F5" s="2">
        <v>516.66239999999993</v>
      </c>
      <c r="G5" s="2">
        <v>524.61053333333325</v>
      </c>
      <c r="H5" s="2">
        <v>468.97359999999998</v>
      </c>
      <c r="I5" s="2">
        <v>373.596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101.66241666666666</v>
      </c>
      <c r="C6" s="1">
        <v>74.990333333333325</v>
      </c>
      <c r="D6" s="1">
        <v>74.990333333333325</v>
      </c>
      <c r="E6" s="1">
        <v>49.559333333333328</v>
      </c>
      <c r="F6" s="2">
        <v>342.07619999999997</v>
      </c>
      <c r="G6" s="2">
        <v>364.5731833333333</v>
      </c>
      <c r="H6" s="2">
        <v>207.09429999999995</v>
      </c>
      <c r="I6" s="2">
        <v>133.64624999999995</v>
      </c>
      <c r="J6" s="1">
        <v>0.05</v>
      </c>
    </row>
    <row r="7" spans="1:10" x14ac:dyDescent="0.3">
      <c r="A7" s="9">
        <f t="shared" si="0"/>
        <v>0.84999999999999987</v>
      </c>
      <c r="B7" s="1">
        <v>58.65904166666666</v>
      </c>
      <c r="C7" s="1">
        <v>45.660333333333327</v>
      </c>
      <c r="D7" s="1">
        <v>45.660333333333327</v>
      </c>
      <c r="E7" s="1">
        <v>49.559333333333328</v>
      </c>
      <c r="F7" s="2">
        <v>213.50460000000004</v>
      </c>
      <c r="G7" s="2">
        <v>246.7158833333333</v>
      </c>
      <c r="H7" s="2">
        <v>113.65074999999999</v>
      </c>
      <c r="I7" s="2">
        <v>129.97999999999996</v>
      </c>
      <c r="J7" s="1">
        <v>0.05</v>
      </c>
    </row>
    <row r="8" spans="1:10" x14ac:dyDescent="0.3">
      <c r="A8" s="9">
        <f t="shared" si="0"/>
        <v>0.79999999999999982</v>
      </c>
      <c r="B8" s="1">
        <v>48.393541666666678</v>
      </c>
      <c r="C8" s="1">
        <v>36.861333333333327</v>
      </c>
      <c r="D8" s="1">
        <v>36.861333333333327</v>
      </c>
      <c r="E8" s="1">
        <v>49.559333333333328</v>
      </c>
      <c r="F8" s="2">
        <v>122.1486</v>
      </c>
      <c r="G8" s="2">
        <v>162.9728833333333</v>
      </c>
      <c r="H8" s="2">
        <v>80.65449999999997</v>
      </c>
      <c r="I8" s="2">
        <v>129.97999999999996</v>
      </c>
      <c r="J8" s="1">
        <v>0.05</v>
      </c>
    </row>
    <row r="9" spans="1:10" x14ac:dyDescent="0.3">
      <c r="A9" s="9">
        <f t="shared" si="0"/>
        <v>0.74999999999999978</v>
      </c>
      <c r="B9" s="1">
        <v>38.128041666666661</v>
      </c>
      <c r="C9" s="1">
        <v>36.861333333333327</v>
      </c>
      <c r="D9" s="1">
        <v>36.861333333333327</v>
      </c>
      <c r="E9" s="1">
        <v>49.559333333333328</v>
      </c>
      <c r="F9" s="2">
        <v>68.457000000000022</v>
      </c>
      <c r="G9" s="2">
        <v>75.223083333333335</v>
      </c>
      <c r="H9" s="2">
        <v>79.187999999999988</v>
      </c>
      <c r="I9" s="2">
        <v>129.97999999999996</v>
      </c>
      <c r="J9" s="1">
        <v>0.05</v>
      </c>
    </row>
    <row r="10" spans="1:10" x14ac:dyDescent="0.3">
      <c r="A10" s="9">
        <f t="shared" si="0"/>
        <v>0.69999999999999973</v>
      </c>
      <c r="B10" s="1">
        <v>38.128041666666661</v>
      </c>
      <c r="C10" s="1">
        <v>36.861333333333327</v>
      </c>
      <c r="D10" s="1">
        <v>36.861333333333327</v>
      </c>
      <c r="E10" s="1">
        <v>49.559333333333328</v>
      </c>
      <c r="F10" s="2">
        <v>68.457000000000022</v>
      </c>
      <c r="G10" s="2">
        <v>75.223083333333335</v>
      </c>
      <c r="H10" s="2">
        <v>79.187999999999988</v>
      </c>
      <c r="I10" s="2">
        <v>129.97999999999996</v>
      </c>
      <c r="J10" s="1">
        <v>0.05</v>
      </c>
    </row>
    <row r="11" spans="1:10" x14ac:dyDescent="0.3">
      <c r="A11" s="9">
        <f t="shared" si="0"/>
        <v>0.64999999999999969</v>
      </c>
      <c r="B11" s="1">
        <v>38.128041666666661</v>
      </c>
      <c r="C11" s="1">
        <v>36.861333333333327</v>
      </c>
      <c r="D11" s="1">
        <v>36.861333333333327</v>
      </c>
      <c r="E11" s="1">
        <v>49.559333333333328</v>
      </c>
      <c r="F11" s="2">
        <v>55.258500000000019</v>
      </c>
      <c r="G11" s="2">
        <v>63.12445833333333</v>
      </c>
      <c r="H11" s="2">
        <v>79.187999999999988</v>
      </c>
      <c r="I11" s="2">
        <v>129.97999999999996</v>
      </c>
      <c r="J11" s="1">
        <v>0.05</v>
      </c>
    </row>
    <row r="12" spans="1:10" x14ac:dyDescent="0.3">
      <c r="A12" s="9">
        <f t="shared" si="0"/>
        <v>0.59999999999999964</v>
      </c>
      <c r="B12" s="1">
        <v>32.99529166666666</v>
      </c>
      <c r="C12" s="1">
        <v>36.861333333333327</v>
      </c>
      <c r="D12" s="1">
        <v>36.861333333333327</v>
      </c>
      <c r="E12" s="1">
        <v>49.559333333333328</v>
      </c>
      <c r="F12" s="2">
        <v>53.792000000000002</v>
      </c>
      <c r="G12" s="2">
        <v>55.058708333333328</v>
      </c>
      <c r="H12" s="2">
        <v>79.187999999999988</v>
      </c>
      <c r="I12" s="2">
        <v>129.97999999999996</v>
      </c>
      <c r="J12" s="1">
        <v>0.05</v>
      </c>
    </row>
    <row r="13" spans="1:10" x14ac:dyDescent="0.3">
      <c r="A13" s="9">
        <f t="shared" si="0"/>
        <v>0.5499999999999996</v>
      </c>
      <c r="B13" s="1">
        <v>32.62866666666666</v>
      </c>
      <c r="C13" s="1">
        <v>36.861333333333327</v>
      </c>
      <c r="D13" s="1">
        <v>36.861333333333327</v>
      </c>
      <c r="E13" s="1">
        <v>49.559333333333328</v>
      </c>
      <c r="F13" s="2">
        <v>53.792000000000002</v>
      </c>
      <c r="G13" s="2">
        <v>51.025833333333345</v>
      </c>
      <c r="H13" s="2">
        <v>79.187999999999988</v>
      </c>
      <c r="I13" s="2">
        <v>129.97999999999996</v>
      </c>
      <c r="J13" s="1">
        <v>0.05</v>
      </c>
    </row>
    <row r="14" spans="1:10" x14ac:dyDescent="0.3">
      <c r="A14" s="9">
        <f t="shared" si="0"/>
        <v>0.49999999999999961</v>
      </c>
      <c r="B14" s="1">
        <v>32.62866666666666</v>
      </c>
      <c r="C14" s="1">
        <v>36.861333333333327</v>
      </c>
      <c r="D14" s="1">
        <v>36.861333333333327</v>
      </c>
      <c r="E14" s="1">
        <v>49.559333333333328</v>
      </c>
      <c r="F14" s="2">
        <v>53.792000000000002</v>
      </c>
      <c r="G14" s="2">
        <v>49.559333333333328</v>
      </c>
      <c r="H14" s="2">
        <v>79.187999999999988</v>
      </c>
      <c r="I14" s="2">
        <v>129.97999999999996</v>
      </c>
      <c r="J14" s="1">
        <v>0.05</v>
      </c>
    </row>
    <row r="15" spans="1:10" x14ac:dyDescent="0.3">
      <c r="A15" s="9">
        <f t="shared" si="0"/>
        <v>0.44999999999999962</v>
      </c>
      <c r="B15" s="1">
        <v>32.62866666666666</v>
      </c>
      <c r="C15" s="1">
        <v>36.861333333333327</v>
      </c>
      <c r="D15" s="1">
        <v>36.861333333333327</v>
      </c>
      <c r="E15" s="1">
        <v>49.559333333333328</v>
      </c>
      <c r="F15" s="2">
        <v>53.792000000000002</v>
      </c>
      <c r="G15" s="2">
        <v>49.559333333333328</v>
      </c>
      <c r="H15" s="2">
        <v>79.187999999999988</v>
      </c>
      <c r="I15" s="2">
        <v>129.97999999999996</v>
      </c>
      <c r="J15" s="1">
        <v>0.05</v>
      </c>
    </row>
    <row r="16" spans="1:10" x14ac:dyDescent="0.3">
      <c r="A16" s="9">
        <f t="shared" si="0"/>
        <v>0.39999999999999963</v>
      </c>
      <c r="B16" s="1">
        <v>32.62866666666666</v>
      </c>
      <c r="C16" s="1">
        <v>36.861333333333327</v>
      </c>
      <c r="D16" s="1">
        <v>36.861333333333327</v>
      </c>
      <c r="E16" s="1">
        <v>49.559333333333328</v>
      </c>
      <c r="F16" s="2">
        <v>53.792000000000002</v>
      </c>
      <c r="G16" s="2">
        <v>49.559333333333328</v>
      </c>
      <c r="H16" s="2">
        <v>79.187999999999988</v>
      </c>
      <c r="I16" s="2">
        <v>129.97999999999996</v>
      </c>
      <c r="J16" s="1">
        <v>0.05</v>
      </c>
    </row>
    <row r="17" spans="1:10" x14ac:dyDescent="0.3">
      <c r="A17" s="9">
        <f t="shared" si="0"/>
        <v>0.34999999999999964</v>
      </c>
      <c r="B17" s="1">
        <v>32.62866666666666</v>
      </c>
      <c r="C17" s="1">
        <v>36.861333333333327</v>
      </c>
      <c r="D17" s="1">
        <v>36.861333333333327</v>
      </c>
      <c r="E17" s="1">
        <v>49.559333333333328</v>
      </c>
      <c r="F17" s="2">
        <v>53.792000000000002</v>
      </c>
      <c r="G17" s="2">
        <v>49.559333333333328</v>
      </c>
      <c r="H17" s="2">
        <v>79.187999999999988</v>
      </c>
      <c r="I17" s="2">
        <v>129.97999999999996</v>
      </c>
      <c r="J17" s="1">
        <v>0.05</v>
      </c>
    </row>
    <row r="18" spans="1:10" x14ac:dyDescent="0.3">
      <c r="A18" s="9">
        <f t="shared" si="0"/>
        <v>0.29999999999999966</v>
      </c>
      <c r="B18" s="1">
        <v>32.62866666666666</v>
      </c>
      <c r="C18" s="1">
        <v>36.861333333333327</v>
      </c>
      <c r="D18" s="1">
        <v>36.861333333333327</v>
      </c>
      <c r="E18" s="1">
        <v>49.559333333333328</v>
      </c>
      <c r="F18" s="2">
        <v>53.792000000000002</v>
      </c>
      <c r="G18" s="2">
        <v>49.559333333333328</v>
      </c>
      <c r="H18" s="2">
        <v>79.187999999999988</v>
      </c>
      <c r="I18" s="2">
        <v>129.97999999999996</v>
      </c>
      <c r="J18" s="1">
        <v>0.05</v>
      </c>
    </row>
    <row r="19" spans="1:10" x14ac:dyDescent="0.3">
      <c r="A19" s="9">
        <f t="shared" si="0"/>
        <v>0.24999999999999967</v>
      </c>
      <c r="B19" s="1">
        <v>32.62866666666666</v>
      </c>
      <c r="C19" s="1">
        <v>36.861333333333327</v>
      </c>
      <c r="D19" s="1">
        <v>36.861333333333327</v>
      </c>
      <c r="E19" s="1">
        <v>49.559333333333328</v>
      </c>
      <c r="F19" s="2">
        <v>53.792000000000002</v>
      </c>
      <c r="G19" s="2">
        <v>49.559333333333328</v>
      </c>
      <c r="H19" s="2">
        <v>79.187999999999988</v>
      </c>
      <c r="I19" s="2">
        <v>129.97999999999996</v>
      </c>
      <c r="J19" s="1">
        <v>0.05</v>
      </c>
    </row>
    <row r="20" spans="1:10" x14ac:dyDescent="0.3">
      <c r="A20" s="9">
        <f t="shared" si="0"/>
        <v>0.19999999999999968</v>
      </c>
      <c r="B20" s="1">
        <v>32.62866666666666</v>
      </c>
      <c r="C20" s="1">
        <v>36.861333333333327</v>
      </c>
      <c r="D20" s="1">
        <v>36.861333333333327</v>
      </c>
      <c r="E20" s="1">
        <v>49.559333333333328</v>
      </c>
      <c r="F20" s="2">
        <v>53.792000000000002</v>
      </c>
      <c r="G20" s="2">
        <v>49.559333333333328</v>
      </c>
      <c r="H20" s="2">
        <v>79.187999999999988</v>
      </c>
      <c r="I20" s="2">
        <v>129.97999999999996</v>
      </c>
      <c r="J20" s="1">
        <v>0.05</v>
      </c>
    </row>
    <row r="21" spans="1:10" x14ac:dyDescent="0.3">
      <c r="A21" s="9">
        <f t="shared" si="0"/>
        <v>0.14999999999999969</v>
      </c>
      <c r="B21" s="1">
        <v>32.62866666666666</v>
      </c>
      <c r="C21" s="1">
        <v>36.861333333333327</v>
      </c>
      <c r="D21" s="1">
        <v>36.861333333333327</v>
      </c>
      <c r="E21" s="1">
        <v>49.559333333333328</v>
      </c>
      <c r="F21" s="2">
        <v>53.792000000000002</v>
      </c>
      <c r="G21" s="2">
        <v>49.559333333333328</v>
      </c>
      <c r="H21" s="2">
        <v>79.187999999999988</v>
      </c>
      <c r="I21" s="2">
        <v>129.97999999999996</v>
      </c>
      <c r="J21" s="1">
        <v>0.05</v>
      </c>
    </row>
    <row r="22" spans="1:10" x14ac:dyDescent="0.3">
      <c r="A22" s="9">
        <f t="shared" si="0"/>
        <v>9.9999999999999686E-2</v>
      </c>
      <c r="B22" s="1">
        <v>32.62866666666666</v>
      </c>
      <c r="C22" s="1">
        <v>36.861333333333327</v>
      </c>
      <c r="D22" s="1">
        <v>36.861333333333327</v>
      </c>
      <c r="E22" s="1">
        <v>49.559333333333328</v>
      </c>
      <c r="F22" s="2">
        <v>53.792000000000002</v>
      </c>
      <c r="G22" s="2">
        <v>49.559333333333328</v>
      </c>
      <c r="H22" s="2">
        <v>79.187999999999988</v>
      </c>
      <c r="I22" s="2">
        <v>129.97999999999996</v>
      </c>
      <c r="J22" s="1">
        <v>0.05</v>
      </c>
    </row>
    <row r="23" spans="1:10" x14ac:dyDescent="0.3">
      <c r="A23" s="9">
        <f t="shared" si="0"/>
        <v>4.9999999999999684E-2</v>
      </c>
      <c r="B23" s="1">
        <v>32.62866666666666</v>
      </c>
      <c r="C23" s="1">
        <v>36.861333333333327</v>
      </c>
      <c r="D23" s="1">
        <v>36.861333333333327</v>
      </c>
      <c r="E23" s="1">
        <v>49.559333333333328</v>
      </c>
      <c r="F23" s="2">
        <v>53.792000000000002</v>
      </c>
      <c r="G23" s="2">
        <v>49.559333333333328</v>
      </c>
      <c r="H23" s="2">
        <v>79.187999999999988</v>
      </c>
      <c r="I23" s="2">
        <v>129.97999999999996</v>
      </c>
      <c r="J23" s="1">
        <v>0.05</v>
      </c>
    </row>
    <row r="24" spans="1:10" x14ac:dyDescent="0.3">
      <c r="A24" s="9">
        <f t="shared" si="0"/>
        <v>-3.1918911957973251E-16</v>
      </c>
      <c r="B24" s="1">
        <v>32.62866666666666</v>
      </c>
      <c r="C24" s="1">
        <v>36.861333333333327</v>
      </c>
      <c r="D24" s="1">
        <v>36.861333333333327</v>
      </c>
      <c r="E24" s="1">
        <v>49.559333333333328</v>
      </c>
      <c r="F24" s="2">
        <v>53.792000000000002</v>
      </c>
      <c r="G24" s="2">
        <v>49.559333333333328</v>
      </c>
      <c r="H24" s="2">
        <v>79.187999999999988</v>
      </c>
      <c r="I24" s="2">
        <v>129.97999999999996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65.13386428571431</v>
      </c>
      <c r="C26" s="1">
        <f>AVERAGE(C4:C24)</f>
        <v>61.009219047619005</v>
      </c>
      <c r="D26" s="1">
        <f t="shared" ref="D26:I26" si="1">AVERAGE(D4:D24)</f>
        <v>61.009219047619005</v>
      </c>
      <c r="E26" s="1">
        <f t="shared" si="1"/>
        <v>58.92941666666669</v>
      </c>
      <c r="F26" s="2">
        <f t="shared" si="1"/>
        <v>130.89010952380949</v>
      </c>
      <c r="G26" s="2">
        <f t="shared" si="1"/>
        <v>134.39426904761893</v>
      </c>
      <c r="H26" s="2">
        <f t="shared" si="1"/>
        <v>134.55281666666673</v>
      </c>
      <c r="I26" s="2">
        <f t="shared" si="1"/>
        <v>170.75725</v>
      </c>
      <c r="J26" s="1"/>
    </row>
    <row r="27" spans="1:10" x14ac:dyDescent="0.3">
      <c r="A27" t="s">
        <v>18</v>
      </c>
      <c r="B27" s="1">
        <f>SUMPRODUCT(B4:B24,$J4:$J24)</f>
        <v>58.885180416666678</v>
      </c>
      <c r="C27" s="1">
        <f t="shared" ref="C27:H27" si="2">SUMPRODUCT(C4:C24,$J4:$J24)</f>
        <v>55.392963333333313</v>
      </c>
      <c r="D27" s="1">
        <f t="shared" si="2"/>
        <v>55.392963333333313</v>
      </c>
      <c r="E27" s="1">
        <f t="shared" si="2"/>
        <v>55.725152083333334</v>
      </c>
      <c r="F27" s="2">
        <f t="shared" si="2"/>
        <v>119.51901499999998</v>
      </c>
      <c r="G27" s="2">
        <f t="shared" si="2"/>
        <v>123.41001583333329</v>
      </c>
      <c r="H27" s="2">
        <f t="shared" si="2"/>
        <v>122.09505750000002</v>
      </c>
      <c r="I27" s="2">
        <f>SUMPRODUCT(I4:I24,$J4:$J24)</f>
        <v>157.57011249999994</v>
      </c>
      <c r="J27" s="1"/>
    </row>
    <row r="28" spans="1:10" x14ac:dyDescent="0.3">
      <c r="A28" t="s">
        <v>19</v>
      </c>
      <c r="B28" s="1">
        <f>B6-B22</f>
        <v>69.033749999999998</v>
      </c>
      <c r="C28" s="1">
        <f t="shared" ref="C28:I28" si="3">C6-C22</f>
        <v>38.128999999999998</v>
      </c>
      <c r="D28" s="1">
        <f t="shared" si="3"/>
        <v>38.128999999999998</v>
      </c>
      <c r="E28" s="1">
        <f t="shared" si="3"/>
        <v>0</v>
      </c>
      <c r="F28" s="2">
        <f>F6-F22</f>
        <v>288.28419999999994</v>
      </c>
      <c r="G28" s="2">
        <f t="shared" si="3"/>
        <v>315.01384999999999</v>
      </c>
      <c r="H28" s="2">
        <f t="shared" si="3"/>
        <v>127.90629999999996</v>
      </c>
      <c r="I28" s="2">
        <f t="shared" si="3"/>
        <v>3.6662499999999909</v>
      </c>
      <c r="J28" s="1"/>
    </row>
    <row r="29" spans="1:10" x14ac:dyDescent="0.3">
      <c r="A29" t="s">
        <v>1</v>
      </c>
      <c r="B29" s="1">
        <f>B4-B24</f>
        <v>314.95774999999998</v>
      </c>
      <c r="C29" s="1">
        <f t="shared" ref="C29:I29" si="4">C4-C24</f>
        <v>272.94600000000003</v>
      </c>
      <c r="D29" s="1">
        <f t="shared" si="4"/>
        <v>272.94600000000003</v>
      </c>
      <c r="E29" s="1">
        <f t="shared" si="4"/>
        <v>146.91075000000001</v>
      </c>
      <c r="F29" s="2">
        <f t="shared" si="4"/>
        <v>609.04</v>
      </c>
      <c r="G29" s="2">
        <f t="shared" si="4"/>
        <v>609.04</v>
      </c>
      <c r="H29" s="2">
        <f t="shared" si="4"/>
        <v>609.04</v>
      </c>
      <c r="I29" s="2">
        <f t="shared" si="4"/>
        <v>609.04</v>
      </c>
      <c r="J29" s="1"/>
    </row>
    <row r="30" spans="1:10" x14ac:dyDescent="0.3">
      <c r="A30" t="s">
        <v>2</v>
      </c>
      <c r="B30" s="1">
        <f>_xlfn.STDEV.P(B4:B24)</f>
        <v>81.758164554226639</v>
      </c>
      <c r="C30" s="1">
        <f t="shared" ref="C30:I30" si="5">_xlfn.STDEV.P(C4:C24)</f>
        <v>68.605464839487666</v>
      </c>
      <c r="D30" s="1">
        <f t="shared" si="5"/>
        <v>68.605464839487666</v>
      </c>
      <c r="E30" s="1">
        <f t="shared" si="5"/>
        <v>32.532123385543365</v>
      </c>
      <c r="F30" s="2">
        <f t="shared" si="5"/>
        <v>165.33847460304818</v>
      </c>
      <c r="G30" s="2">
        <f t="shared" si="5"/>
        <v>168.74435415828236</v>
      </c>
      <c r="H30" s="2">
        <f t="shared" si="5"/>
        <v>150.56115155226971</v>
      </c>
      <c r="I30" s="2">
        <f t="shared" si="5"/>
        <v>137.2126351214211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32.62866666666666</v>
      </c>
      <c r="C32" s="1">
        <f t="shared" ref="C32:I32" si="6">_xlfn.PERCENTILE.INC(C4:C24,0.1)</f>
        <v>36.861333333333327</v>
      </c>
      <c r="D32" s="1">
        <f t="shared" si="6"/>
        <v>36.861333333333327</v>
      </c>
      <c r="E32" s="1">
        <f t="shared" si="6"/>
        <v>49.559333333333328</v>
      </c>
      <c r="F32" s="2">
        <f>_xlfn.PERCENTILE.INC(F4:F24,0.1)</f>
        <v>53.792000000000002</v>
      </c>
      <c r="G32" s="2">
        <f t="shared" si="6"/>
        <v>49.559333333333328</v>
      </c>
      <c r="H32" s="2">
        <f t="shared" si="6"/>
        <v>79.187999999999988</v>
      </c>
      <c r="I32" s="2">
        <f t="shared" si="6"/>
        <v>129.97999999999996</v>
      </c>
    </row>
    <row r="33" spans="1:9" x14ac:dyDescent="0.3">
      <c r="A33" t="s">
        <v>4</v>
      </c>
      <c r="B33" s="1">
        <f>_xlfn.PERCENTILE.INC(B4:B24,0.25)</f>
        <v>32.62866666666666</v>
      </c>
      <c r="C33" s="1">
        <f t="shared" ref="C33:I33" si="7">_xlfn.PERCENTILE.INC(C4:C24,0.25)</f>
        <v>36.861333333333327</v>
      </c>
      <c r="D33" s="1">
        <f t="shared" si="7"/>
        <v>36.861333333333327</v>
      </c>
      <c r="E33" s="1">
        <f t="shared" si="7"/>
        <v>49.559333333333328</v>
      </c>
      <c r="F33" s="2">
        <f t="shared" si="7"/>
        <v>53.792000000000002</v>
      </c>
      <c r="G33" s="2">
        <f t="shared" si="7"/>
        <v>49.559333333333328</v>
      </c>
      <c r="H33" s="2">
        <f t="shared" si="7"/>
        <v>79.187999999999988</v>
      </c>
      <c r="I33" s="2">
        <f t="shared" si="7"/>
        <v>129.97999999999996</v>
      </c>
    </row>
    <row r="34" spans="1:9" x14ac:dyDescent="0.3">
      <c r="A34" t="s">
        <v>5</v>
      </c>
      <c r="B34" s="1">
        <f>_xlfn.PERCENTILE.INC(B4:B24,0.5)</f>
        <v>32.62866666666666</v>
      </c>
      <c r="C34" s="1">
        <f t="shared" ref="C34:I34" si="8">_xlfn.PERCENTILE.INC(C4:C24,0.5)</f>
        <v>36.861333333333327</v>
      </c>
      <c r="D34" s="1">
        <f t="shared" si="8"/>
        <v>36.861333333333327</v>
      </c>
      <c r="E34" s="1">
        <f t="shared" si="8"/>
        <v>49.559333333333328</v>
      </c>
      <c r="F34" s="2">
        <f>_xlfn.PERCENTILE.INC(F4:F24,0.5)</f>
        <v>53.792000000000002</v>
      </c>
      <c r="G34" s="2">
        <f t="shared" si="8"/>
        <v>49.559333333333328</v>
      </c>
      <c r="H34" s="2">
        <f t="shared" si="8"/>
        <v>79.187999999999988</v>
      </c>
      <c r="I34" s="2">
        <f t="shared" si="8"/>
        <v>129.97999999999996</v>
      </c>
    </row>
    <row r="35" spans="1:9" x14ac:dyDescent="0.3">
      <c r="A35" t="s">
        <v>23</v>
      </c>
      <c r="B35" s="1">
        <f>_xlfn.PERCENTILE.INC(B4:B24,0.75)</f>
        <v>38.128041666666661</v>
      </c>
      <c r="C35" s="1">
        <f t="shared" ref="C35:I35" si="9">_xlfn.PERCENTILE.INC(C4:C24,0.75)</f>
        <v>36.861333333333327</v>
      </c>
      <c r="D35" s="1">
        <f t="shared" si="9"/>
        <v>36.861333333333327</v>
      </c>
      <c r="E35" s="1">
        <f t="shared" si="9"/>
        <v>49.559333333333328</v>
      </c>
      <c r="F35" s="2">
        <f t="shared" si="9"/>
        <v>68.457000000000022</v>
      </c>
      <c r="G35" s="2">
        <f t="shared" si="9"/>
        <v>75.223083333333335</v>
      </c>
      <c r="H35" s="2">
        <f t="shared" si="9"/>
        <v>79.187999999999988</v>
      </c>
      <c r="I35" s="2">
        <f t="shared" si="9"/>
        <v>129.97999999999996</v>
      </c>
    </row>
    <row r="36" spans="1:9" x14ac:dyDescent="0.3">
      <c r="A36" t="s">
        <v>6</v>
      </c>
      <c r="B36" s="1">
        <f>B35-B33</f>
        <v>5.4993750000000006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14.66500000000002</v>
      </c>
      <c r="G36" s="2">
        <f t="shared" si="10"/>
        <v>25.663750000000007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27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N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4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4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4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4" x14ac:dyDescent="0.3">
      <c r="A4" s="9">
        <v>1</v>
      </c>
      <c r="B4" s="1">
        <v>481.79566666666665</v>
      </c>
      <c r="C4" s="1">
        <v>444.58299999999997</v>
      </c>
      <c r="D4" s="1">
        <v>388.76400000000001</v>
      </c>
      <c r="E4" s="1">
        <v>370.15766666666661</v>
      </c>
      <c r="F4" s="2">
        <v>544.43333333333328</v>
      </c>
      <c r="G4" s="2">
        <v>544.43333333333328</v>
      </c>
      <c r="H4" s="2">
        <v>527.53166666666664</v>
      </c>
      <c r="I4" s="2">
        <v>483.58733333333328</v>
      </c>
      <c r="J4" s="5">
        <v>2.5000000000000001E-2</v>
      </c>
      <c r="N4" s="1"/>
    </row>
    <row r="5" spans="1:14" x14ac:dyDescent="0.3">
      <c r="A5" s="9">
        <f>A4-5%</f>
        <v>0.95</v>
      </c>
      <c r="B5" s="1">
        <v>441.33654166666668</v>
      </c>
      <c r="C5" s="1">
        <v>392.56412499999999</v>
      </c>
      <c r="D5" s="1">
        <v>319.40549999999996</v>
      </c>
      <c r="E5" s="1">
        <v>295.01929166666662</v>
      </c>
      <c r="F5" s="2">
        <v>392.17333333333329</v>
      </c>
      <c r="G5" s="2">
        <v>392.17333333333329</v>
      </c>
      <c r="H5" s="2">
        <v>337.20666666666665</v>
      </c>
      <c r="I5" s="2">
        <v>194.29333333333332</v>
      </c>
      <c r="J5" s="1">
        <v>0.05</v>
      </c>
      <c r="N5" s="1"/>
    </row>
    <row r="6" spans="1:14" x14ac:dyDescent="0.3">
      <c r="A6" s="9">
        <f t="shared" ref="A6:A24" si="0">A5-5%</f>
        <v>0.89999999999999991</v>
      </c>
      <c r="B6" s="1">
        <v>241.00441666666666</v>
      </c>
      <c r="C6" s="1">
        <v>134.99424999999999</v>
      </c>
      <c r="D6" s="1">
        <v>68.457000000000022</v>
      </c>
      <c r="E6" s="1">
        <v>61.690916666666659</v>
      </c>
      <c r="F6" s="2">
        <v>376.94733333333335</v>
      </c>
      <c r="G6" s="2">
        <v>376.94733333333335</v>
      </c>
      <c r="H6" s="2">
        <v>318.17416666666668</v>
      </c>
      <c r="I6" s="2">
        <v>165.36393333333339</v>
      </c>
      <c r="J6" s="1">
        <v>0.05</v>
      </c>
      <c r="N6" s="1"/>
    </row>
    <row r="7" spans="1:14" x14ac:dyDescent="0.3">
      <c r="A7" s="9">
        <f t="shared" si="0"/>
        <v>0.84999999999999987</v>
      </c>
      <c r="B7" s="1">
        <v>188.40755416666673</v>
      </c>
      <c r="C7" s="1">
        <v>88.75524999999999</v>
      </c>
      <c r="D7" s="1">
        <v>68.457000000000022</v>
      </c>
      <c r="E7" s="1">
        <v>61.690916666666659</v>
      </c>
      <c r="F7" s="2">
        <v>239.9133333333333</v>
      </c>
      <c r="G7" s="2">
        <v>239.9133333333333</v>
      </c>
      <c r="H7" s="2">
        <v>146.88166666666666</v>
      </c>
      <c r="I7" s="2">
        <v>163.84133333333332</v>
      </c>
      <c r="J7" s="1">
        <v>0.05</v>
      </c>
      <c r="N7" s="1"/>
    </row>
    <row r="8" spans="1:14" x14ac:dyDescent="0.3">
      <c r="A8" s="9">
        <f t="shared" si="0"/>
        <v>0.79999999999999982</v>
      </c>
      <c r="B8" s="1">
        <v>106.79516666666666</v>
      </c>
      <c r="C8" s="1">
        <v>72.257125000000002</v>
      </c>
      <c r="D8" s="1">
        <v>53.792000000000002</v>
      </c>
      <c r="E8" s="1">
        <v>58.024666666666661</v>
      </c>
      <c r="F8" s="2">
        <v>116.98333333333332</v>
      </c>
      <c r="G8" s="2">
        <v>116.98333333333332</v>
      </c>
      <c r="H8" s="2">
        <v>108.81666666666665</v>
      </c>
      <c r="I8" s="2">
        <v>163.84133333333332</v>
      </c>
      <c r="J8" s="1">
        <v>0.05</v>
      </c>
      <c r="N8" s="1"/>
    </row>
    <row r="9" spans="1:14" x14ac:dyDescent="0.3">
      <c r="A9" s="9">
        <f t="shared" si="0"/>
        <v>0.74999999999999978</v>
      </c>
      <c r="B9" s="1">
        <v>79.831635416666657</v>
      </c>
      <c r="C9" s="1">
        <v>59.88353124999999</v>
      </c>
      <c r="D9" s="1">
        <v>53.792000000000002</v>
      </c>
      <c r="E9" s="1">
        <v>58.024666666666661</v>
      </c>
      <c r="F9" s="2">
        <v>87.653333333333322</v>
      </c>
      <c r="G9" s="2">
        <v>87.653333333333322</v>
      </c>
      <c r="H9" s="2">
        <v>108.81666666666665</v>
      </c>
      <c r="I9" s="2">
        <v>163.84133333333332</v>
      </c>
      <c r="J9" s="1">
        <v>0.05</v>
      </c>
      <c r="N9" s="1"/>
    </row>
    <row r="10" spans="1:14" x14ac:dyDescent="0.3">
      <c r="A10" s="9">
        <f t="shared" si="0"/>
        <v>0.69999999999999973</v>
      </c>
      <c r="B10" s="1">
        <v>59.942229166666678</v>
      </c>
      <c r="C10" s="1">
        <v>41.093999999999994</v>
      </c>
      <c r="D10" s="1">
        <v>53.792000000000002</v>
      </c>
      <c r="E10" s="1">
        <v>58.024666666666661</v>
      </c>
      <c r="F10" s="2">
        <v>87.653333333333322</v>
      </c>
      <c r="G10" s="2">
        <v>87.653333333333322</v>
      </c>
      <c r="H10" s="2">
        <v>108.81666666666665</v>
      </c>
      <c r="I10" s="2">
        <v>163.84133333333332</v>
      </c>
      <c r="J10" s="1">
        <v>0.05</v>
      </c>
      <c r="N10" s="1"/>
    </row>
    <row r="11" spans="1:14" x14ac:dyDescent="0.3">
      <c r="A11" s="9">
        <f t="shared" si="0"/>
        <v>0.64999999999999969</v>
      </c>
      <c r="B11" s="1">
        <v>32.62866666666666</v>
      </c>
      <c r="C11" s="1">
        <v>41.093999999999994</v>
      </c>
      <c r="D11" s="1">
        <v>53.792000000000002</v>
      </c>
      <c r="E11" s="1">
        <v>58.024666666666661</v>
      </c>
      <c r="F11" s="2">
        <v>87.653333333333322</v>
      </c>
      <c r="G11" s="2">
        <v>87.653333333333322</v>
      </c>
      <c r="H11" s="2">
        <v>108.81666666666665</v>
      </c>
      <c r="I11" s="2">
        <v>163.84133333333332</v>
      </c>
      <c r="J11" s="1">
        <v>0.05</v>
      </c>
      <c r="N11" s="1"/>
    </row>
    <row r="12" spans="1:14" x14ac:dyDescent="0.3">
      <c r="A12" s="9">
        <f t="shared" si="0"/>
        <v>0.59999999999999964</v>
      </c>
      <c r="B12" s="1">
        <v>32.62866666666666</v>
      </c>
      <c r="C12" s="1">
        <v>41.093999999999994</v>
      </c>
      <c r="D12" s="1">
        <v>53.792000000000002</v>
      </c>
      <c r="E12" s="1">
        <v>58.024666666666661</v>
      </c>
      <c r="F12" s="2">
        <v>87.653333333333322</v>
      </c>
      <c r="G12" s="2">
        <v>87.653333333333322</v>
      </c>
      <c r="H12" s="2">
        <v>108.81666666666665</v>
      </c>
      <c r="I12" s="2">
        <v>163.84133333333332</v>
      </c>
      <c r="J12" s="1">
        <v>0.05</v>
      </c>
      <c r="N12" s="1"/>
    </row>
    <row r="13" spans="1:14" x14ac:dyDescent="0.3">
      <c r="A13" s="9">
        <f t="shared" si="0"/>
        <v>0.5499999999999996</v>
      </c>
      <c r="B13" s="1">
        <v>32.62866666666666</v>
      </c>
      <c r="C13" s="1">
        <v>41.093999999999994</v>
      </c>
      <c r="D13" s="1">
        <v>53.792000000000002</v>
      </c>
      <c r="E13" s="1">
        <v>58.024666666666661</v>
      </c>
      <c r="F13" s="2">
        <v>87.653333333333322</v>
      </c>
      <c r="G13" s="2">
        <v>87.653333333333322</v>
      </c>
      <c r="H13" s="2">
        <v>108.81666666666665</v>
      </c>
      <c r="I13" s="2">
        <v>163.84133333333332</v>
      </c>
      <c r="J13" s="1">
        <v>0.05</v>
      </c>
      <c r="N13" s="1"/>
    </row>
    <row r="14" spans="1:14" x14ac:dyDescent="0.3">
      <c r="A14" s="9">
        <f t="shared" si="0"/>
        <v>0.49999999999999961</v>
      </c>
      <c r="B14" s="1">
        <v>32.62866666666666</v>
      </c>
      <c r="C14" s="1">
        <v>41.093999999999994</v>
      </c>
      <c r="D14" s="1">
        <v>53.792000000000002</v>
      </c>
      <c r="E14" s="1">
        <v>58.024666666666661</v>
      </c>
      <c r="F14" s="2">
        <v>87.653333333333322</v>
      </c>
      <c r="G14" s="2">
        <v>87.653333333333322</v>
      </c>
      <c r="H14" s="2">
        <v>108.81666666666665</v>
      </c>
      <c r="I14" s="2">
        <v>163.84133333333332</v>
      </c>
      <c r="J14" s="1">
        <v>0.05</v>
      </c>
      <c r="N14" s="1"/>
    </row>
    <row r="15" spans="1:14" x14ac:dyDescent="0.3">
      <c r="A15" s="9">
        <f t="shared" si="0"/>
        <v>0.44999999999999962</v>
      </c>
      <c r="B15" s="1">
        <v>32.62866666666666</v>
      </c>
      <c r="C15" s="1">
        <v>41.093999999999994</v>
      </c>
      <c r="D15" s="1">
        <v>53.792000000000002</v>
      </c>
      <c r="E15" s="1">
        <v>58.024666666666661</v>
      </c>
      <c r="F15" s="2">
        <v>87.653333333333322</v>
      </c>
      <c r="G15" s="2">
        <v>87.653333333333322</v>
      </c>
      <c r="H15" s="2">
        <v>108.81666666666665</v>
      </c>
      <c r="I15" s="2">
        <v>163.84133333333332</v>
      </c>
      <c r="J15" s="1">
        <v>0.05</v>
      </c>
      <c r="N15" s="1"/>
    </row>
    <row r="16" spans="1:14" x14ac:dyDescent="0.3">
      <c r="A16" s="9">
        <f t="shared" si="0"/>
        <v>0.39999999999999963</v>
      </c>
      <c r="B16" s="1">
        <v>32.62866666666666</v>
      </c>
      <c r="C16" s="1">
        <v>41.093999999999994</v>
      </c>
      <c r="D16" s="1">
        <v>53.792000000000002</v>
      </c>
      <c r="E16" s="1">
        <v>58.024666666666661</v>
      </c>
      <c r="F16" s="2">
        <v>87.653333333333322</v>
      </c>
      <c r="G16" s="2">
        <v>87.653333333333322</v>
      </c>
      <c r="H16" s="2">
        <v>108.81666666666665</v>
      </c>
      <c r="I16" s="2">
        <v>163.84133333333332</v>
      </c>
      <c r="J16" s="1">
        <v>0.05</v>
      </c>
      <c r="N16" s="1"/>
    </row>
    <row r="17" spans="1:14" x14ac:dyDescent="0.3">
      <c r="A17" s="9">
        <f t="shared" si="0"/>
        <v>0.34999999999999964</v>
      </c>
      <c r="B17" s="1">
        <v>32.62866666666666</v>
      </c>
      <c r="C17" s="1">
        <v>41.093999999999994</v>
      </c>
      <c r="D17" s="1">
        <v>53.792000000000002</v>
      </c>
      <c r="E17" s="1">
        <v>58.024666666666661</v>
      </c>
      <c r="F17" s="2">
        <v>87.653333333333322</v>
      </c>
      <c r="G17" s="2">
        <v>87.653333333333322</v>
      </c>
      <c r="H17" s="2">
        <v>108.81666666666665</v>
      </c>
      <c r="I17" s="2">
        <v>163.84133333333332</v>
      </c>
      <c r="J17" s="1">
        <v>0.05</v>
      </c>
      <c r="N17" s="1"/>
    </row>
    <row r="18" spans="1:14" x14ac:dyDescent="0.3">
      <c r="A18" s="9">
        <f t="shared" si="0"/>
        <v>0.29999999999999966</v>
      </c>
      <c r="B18" s="1">
        <v>32.62866666666666</v>
      </c>
      <c r="C18" s="1">
        <v>41.093999999999994</v>
      </c>
      <c r="D18" s="1">
        <v>53.792000000000002</v>
      </c>
      <c r="E18" s="1">
        <v>58.024666666666661</v>
      </c>
      <c r="F18" s="2">
        <v>87.653333333333322</v>
      </c>
      <c r="G18" s="2">
        <v>87.653333333333322</v>
      </c>
      <c r="H18" s="2">
        <v>108.81666666666665</v>
      </c>
      <c r="I18" s="2">
        <v>163.84133333333332</v>
      </c>
      <c r="J18" s="1">
        <v>0.05</v>
      </c>
      <c r="N18" s="1"/>
    </row>
    <row r="19" spans="1:14" x14ac:dyDescent="0.3">
      <c r="A19" s="9">
        <f t="shared" si="0"/>
        <v>0.24999999999999967</v>
      </c>
      <c r="B19" s="1">
        <v>32.62866666666666</v>
      </c>
      <c r="C19" s="1">
        <v>41.093999999999994</v>
      </c>
      <c r="D19" s="1">
        <v>53.792000000000002</v>
      </c>
      <c r="E19" s="1">
        <v>58.024666666666661</v>
      </c>
      <c r="F19" s="2">
        <v>87.653333333333322</v>
      </c>
      <c r="G19" s="2">
        <v>87.653333333333322</v>
      </c>
      <c r="H19" s="2">
        <v>108.81666666666665</v>
      </c>
      <c r="I19" s="2">
        <v>163.84133333333332</v>
      </c>
      <c r="J19" s="1">
        <v>0.05</v>
      </c>
      <c r="N19" s="1"/>
    </row>
    <row r="20" spans="1:14" x14ac:dyDescent="0.3">
      <c r="A20" s="9">
        <f t="shared" si="0"/>
        <v>0.19999999999999968</v>
      </c>
      <c r="B20" s="1">
        <v>32.62866666666666</v>
      </c>
      <c r="C20" s="1">
        <v>41.093999999999994</v>
      </c>
      <c r="D20" s="1">
        <v>53.792000000000002</v>
      </c>
      <c r="E20" s="1">
        <v>58.024666666666661</v>
      </c>
      <c r="F20" s="2">
        <v>87.653333333333322</v>
      </c>
      <c r="G20" s="2">
        <v>87.653333333333322</v>
      </c>
      <c r="H20" s="2">
        <v>108.81666666666665</v>
      </c>
      <c r="I20" s="2">
        <v>163.84133333333332</v>
      </c>
      <c r="J20" s="1">
        <v>0.05</v>
      </c>
      <c r="N20" s="1"/>
    </row>
    <row r="21" spans="1:14" x14ac:dyDescent="0.3">
      <c r="A21" s="9">
        <f t="shared" si="0"/>
        <v>0.14999999999999969</v>
      </c>
      <c r="B21" s="1">
        <v>32.62866666666666</v>
      </c>
      <c r="C21" s="1">
        <v>41.093999999999994</v>
      </c>
      <c r="D21" s="1">
        <v>53.792000000000002</v>
      </c>
      <c r="E21" s="1">
        <v>58.024666666666661</v>
      </c>
      <c r="F21" s="2">
        <v>87.653333333333322</v>
      </c>
      <c r="G21" s="2">
        <v>87.653333333333322</v>
      </c>
      <c r="H21" s="2">
        <v>108.81666666666665</v>
      </c>
      <c r="I21" s="2">
        <v>163.84133333333332</v>
      </c>
      <c r="J21" s="1">
        <v>0.05</v>
      </c>
      <c r="N21" s="1"/>
    </row>
    <row r="22" spans="1:14" x14ac:dyDescent="0.3">
      <c r="A22" s="9">
        <f t="shared" si="0"/>
        <v>9.9999999999999686E-2</v>
      </c>
      <c r="B22" s="1">
        <v>32.62866666666666</v>
      </c>
      <c r="C22" s="1">
        <v>41.093999999999994</v>
      </c>
      <c r="D22" s="1">
        <v>53.792000000000002</v>
      </c>
      <c r="E22" s="1">
        <v>58.024666666666661</v>
      </c>
      <c r="F22" s="2">
        <v>87.653333333333322</v>
      </c>
      <c r="G22" s="2">
        <v>87.653333333333322</v>
      </c>
      <c r="H22" s="2">
        <v>108.81666666666665</v>
      </c>
      <c r="I22" s="2">
        <v>163.84133333333332</v>
      </c>
      <c r="J22" s="1">
        <v>0.05</v>
      </c>
      <c r="N22" s="1"/>
    </row>
    <row r="23" spans="1:14" x14ac:dyDescent="0.3">
      <c r="A23" s="9">
        <f t="shared" si="0"/>
        <v>4.9999999999999684E-2</v>
      </c>
      <c r="B23" s="1">
        <v>32.62866666666666</v>
      </c>
      <c r="C23" s="1">
        <v>41.093999999999994</v>
      </c>
      <c r="D23" s="1">
        <v>53.792000000000002</v>
      </c>
      <c r="E23" s="1">
        <v>58.024666666666661</v>
      </c>
      <c r="F23" s="2">
        <v>87.653333333333322</v>
      </c>
      <c r="G23" s="2">
        <v>87.653333333333322</v>
      </c>
      <c r="H23" s="2">
        <v>108.81666666666665</v>
      </c>
      <c r="I23" s="2">
        <v>163.84133333333332</v>
      </c>
      <c r="J23" s="1">
        <v>0.05</v>
      </c>
      <c r="N23" s="1"/>
    </row>
    <row r="24" spans="1:14" x14ac:dyDescent="0.3">
      <c r="A24" s="9">
        <f t="shared" si="0"/>
        <v>-3.1918911957973251E-16</v>
      </c>
      <c r="B24" s="1">
        <v>32.62866666666666</v>
      </c>
      <c r="C24" s="1">
        <v>41.093999999999994</v>
      </c>
      <c r="D24" s="1">
        <v>53.792000000000002</v>
      </c>
      <c r="E24" s="1">
        <v>58.024666666666661</v>
      </c>
      <c r="F24" s="2">
        <v>87.653333333333322</v>
      </c>
      <c r="G24" s="2">
        <v>87.653333333333322</v>
      </c>
      <c r="H24" s="2">
        <v>108.81666666666665</v>
      </c>
      <c r="I24" s="2">
        <v>163.84133333333332</v>
      </c>
      <c r="J24" s="5">
        <v>2.5000000000000001E-2</v>
      </c>
      <c r="N24" s="1"/>
    </row>
    <row r="25" spans="1:14" x14ac:dyDescent="0.3">
      <c r="F25" s="6"/>
      <c r="G25" s="6"/>
      <c r="H25" s="6"/>
      <c r="I25" s="6"/>
    </row>
    <row r="26" spans="1:14" x14ac:dyDescent="0.3">
      <c r="A26" t="s">
        <v>11</v>
      </c>
      <c r="B26" s="1">
        <f>AVERAGE(B4:B24)</f>
        <v>97.900692559523861</v>
      </c>
      <c r="C26" s="1">
        <f>AVERAGE(C4:C24)</f>
        <v>86.164156250000033</v>
      </c>
      <c r="D26" s="1">
        <f t="shared" ref="D26:I26" si="1">AVERAGE(D4:D24)</f>
        <v>83.787976190476144</v>
      </c>
      <c r="E26" s="1">
        <f t="shared" si="1"/>
        <v>84.522767857142867</v>
      </c>
      <c r="F26" s="2">
        <f t="shared" si="1"/>
        <v>146.32876190476185</v>
      </c>
      <c r="G26" s="2">
        <f t="shared" si="1"/>
        <v>146.32876190476185</v>
      </c>
      <c r="H26" s="2">
        <f t="shared" si="1"/>
        <v>151.41321428571422</v>
      </c>
      <c r="I26" s="2">
        <f t="shared" si="1"/>
        <v>180.58993333333331</v>
      </c>
      <c r="J26" s="1"/>
    </row>
    <row r="27" spans="1:14" x14ac:dyDescent="0.3">
      <c r="A27" t="s">
        <v>18</v>
      </c>
      <c r="B27" s="1">
        <f>SUMPRODUCT(B4:B24,$J4:$J24)</f>
        <v>89.935118854166674</v>
      </c>
      <c r="C27" s="1">
        <f t="shared" ref="C27:H27" si="2">SUMPRODUCT(C4:C24,$J4:$J24)</f>
        <v>78.330439062499963</v>
      </c>
      <c r="D27" s="1">
        <f t="shared" si="2"/>
        <v>76.913474999999991</v>
      </c>
      <c r="E27" s="1">
        <f t="shared" si="2"/>
        <v>78.044347916666638</v>
      </c>
      <c r="F27" s="2">
        <f t="shared" si="2"/>
        <v>137.84303333333332</v>
      </c>
      <c r="G27" s="2">
        <f t="shared" si="2"/>
        <v>137.84303333333332</v>
      </c>
      <c r="H27" s="2">
        <f t="shared" si="2"/>
        <v>143.07516666666663</v>
      </c>
      <c r="I27" s="2">
        <f>SUMPRODUCT(I4:I24,$J4:$J24)</f>
        <v>173.43371333333337</v>
      </c>
      <c r="J27" s="1"/>
    </row>
    <row r="28" spans="1:14" x14ac:dyDescent="0.3">
      <c r="A28" t="s">
        <v>19</v>
      </c>
      <c r="B28" s="1">
        <f>B6-B22</f>
        <v>208.37574999999998</v>
      </c>
      <c r="C28" s="1">
        <f t="shared" ref="C28:I28" si="3">C6-C22</f>
        <v>93.90025</v>
      </c>
      <c r="D28" s="1">
        <f t="shared" si="3"/>
        <v>14.66500000000002</v>
      </c>
      <c r="E28" s="1">
        <f t="shared" si="3"/>
        <v>3.666249999999998</v>
      </c>
      <c r="F28" s="2">
        <f>F6-F22</f>
        <v>289.29400000000004</v>
      </c>
      <c r="G28" s="2">
        <f t="shared" si="3"/>
        <v>289.29400000000004</v>
      </c>
      <c r="H28" s="2">
        <f t="shared" si="3"/>
        <v>209.35750000000002</v>
      </c>
      <c r="I28" s="2">
        <f t="shared" si="3"/>
        <v>1.5226000000000681</v>
      </c>
      <c r="J28" s="1"/>
    </row>
    <row r="29" spans="1:14" x14ac:dyDescent="0.3">
      <c r="A29" t="s">
        <v>1</v>
      </c>
      <c r="B29" s="1">
        <f>B4-B24</f>
        <v>449.16699999999997</v>
      </c>
      <c r="C29" s="1">
        <f t="shared" ref="C29:I29" si="4">C4-C24</f>
        <v>403.48899999999998</v>
      </c>
      <c r="D29" s="1">
        <f t="shared" si="4"/>
        <v>334.97199999999998</v>
      </c>
      <c r="E29" s="1">
        <f t="shared" si="4"/>
        <v>312.13299999999992</v>
      </c>
      <c r="F29" s="2">
        <f t="shared" si="4"/>
        <v>456.78</v>
      </c>
      <c r="G29" s="2">
        <f t="shared" si="4"/>
        <v>456.78</v>
      </c>
      <c r="H29" s="2">
        <f t="shared" si="4"/>
        <v>418.71499999999997</v>
      </c>
      <c r="I29" s="2">
        <f t="shared" si="4"/>
        <v>319.74599999999998</v>
      </c>
      <c r="J29" s="1"/>
    </row>
    <row r="30" spans="1:14" x14ac:dyDescent="0.3">
      <c r="A30" t="s">
        <v>2</v>
      </c>
      <c r="B30" s="1">
        <f>_xlfn.STDEV.P(B4:B24)</f>
        <v>130.10733151353051</v>
      </c>
      <c r="C30" s="1">
        <f t="shared" ref="C30:I30" si="5">_xlfn.STDEV.P(C4:C24)</f>
        <v>110.42988763876441</v>
      </c>
      <c r="D30" s="1">
        <f t="shared" si="5"/>
        <v>88.450138301390766</v>
      </c>
      <c r="E30" s="1">
        <f t="shared" si="5"/>
        <v>81.321000639529146</v>
      </c>
      <c r="F30" s="2">
        <f t="shared" si="5"/>
        <v>126.64458130591159</v>
      </c>
      <c r="G30" s="2">
        <f t="shared" si="5"/>
        <v>126.64458130591159</v>
      </c>
      <c r="H30" s="2">
        <f t="shared" si="5"/>
        <v>105.7084866408677</v>
      </c>
      <c r="I30" s="2">
        <f t="shared" si="5"/>
        <v>68.060309211617422</v>
      </c>
    </row>
    <row r="31" spans="1:14" x14ac:dyDescent="0.3">
      <c r="F31" s="6"/>
      <c r="G31" s="6"/>
      <c r="H31" s="6"/>
      <c r="I31" s="6"/>
    </row>
    <row r="32" spans="1:14" x14ac:dyDescent="0.3">
      <c r="A32" t="s">
        <v>3</v>
      </c>
      <c r="B32" s="1">
        <f>_xlfn.PERCENTILE.INC(B4:B24,0.1)</f>
        <v>32.62866666666666</v>
      </c>
      <c r="C32" s="1">
        <f t="shared" ref="C32:I32" si="6">_xlfn.PERCENTILE.INC(C4:C24,0.1)</f>
        <v>41.093999999999994</v>
      </c>
      <c r="D32" s="1">
        <f t="shared" si="6"/>
        <v>53.792000000000002</v>
      </c>
      <c r="E32" s="1">
        <f t="shared" si="6"/>
        <v>58.024666666666661</v>
      </c>
      <c r="F32" s="2">
        <f>_xlfn.PERCENTILE.INC(F4:F24,0.1)</f>
        <v>87.653333333333322</v>
      </c>
      <c r="G32" s="2">
        <f t="shared" si="6"/>
        <v>87.653333333333322</v>
      </c>
      <c r="H32" s="2">
        <f t="shared" si="6"/>
        <v>108.81666666666665</v>
      </c>
      <c r="I32" s="2">
        <f t="shared" si="6"/>
        <v>163.84133333333332</v>
      </c>
    </row>
    <row r="33" spans="1:9" x14ac:dyDescent="0.3">
      <c r="A33" t="s">
        <v>4</v>
      </c>
      <c r="B33" s="1">
        <f>_xlfn.PERCENTILE.INC(B4:B24,0.25)</f>
        <v>32.62866666666666</v>
      </c>
      <c r="C33" s="1">
        <f t="shared" ref="C33:I33" si="7">_xlfn.PERCENTILE.INC(C4:C24,0.25)</f>
        <v>41.093999999999994</v>
      </c>
      <c r="D33" s="1">
        <f t="shared" si="7"/>
        <v>53.792000000000002</v>
      </c>
      <c r="E33" s="1">
        <f t="shared" si="7"/>
        <v>58.024666666666661</v>
      </c>
      <c r="F33" s="2">
        <f t="shared" si="7"/>
        <v>87.653333333333322</v>
      </c>
      <c r="G33" s="2">
        <f t="shared" si="7"/>
        <v>87.653333333333322</v>
      </c>
      <c r="H33" s="2">
        <f t="shared" si="7"/>
        <v>108.81666666666665</v>
      </c>
      <c r="I33" s="2">
        <f t="shared" si="7"/>
        <v>163.84133333333332</v>
      </c>
    </row>
    <row r="34" spans="1:9" x14ac:dyDescent="0.3">
      <c r="A34" t="s">
        <v>5</v>
      </c>
      <c r="B34" s="1">
        <f>_xlfn.PERCENTILE.INC(B4:B24,0.5)</f>
        <v>32.62866666666666</v>
      </c>
      <c r="C34" s="1">
        <f t="shared" ref="C34:I34" si="8">_xlfn.PERCENTILE.INC(C4:C24,0.5)</f>
        <v>41.093999999999994</v>
      </c>
      <c r="D34" s="1">
        <f t="shared" si="8"/>
        <v>53.792000000000002</v>
      </c>
      <c r="E34" s="1">
        <f t="shared" si="8"/>
        <v>58.024666666666661</v>
      </c>
      <c r="F34" s="2">
        <f>_xlfn.PERCENTILE.INC(F4:F24,0.5)</f>
        <v>87.653333333333322</v>
      </c>
      <c r="G34" s="2">
        <f t="shared" si="8"/>
        <v>87.653333333333322</v>
      </c>
      <c r="H34" s="2">
        <f t="shared" si="8"/>
        <v>108.81666666666665</v>
      </c>
      <c r="I34" s="2">
        <f t="shared" si="8"/>
        <v>163.84133333333332</v>
      </c>
    </row>
    <row r="35" spans="1:9" x14ac:dyDescent="0.3">
      <c r="A35" t="s">
        <v>23</v>
      </c>
      <c r="B35" s="1">
        <f>_xlfn.PERCENTILE.INC(B4:B24,0.75)</f>
        <v>79.831635416666657</v>
      </c>
      <c r="C35" s="1">
        <f t="shared" ref="C35:I35" si="9">_xlfn.PERCENTILE.INC(C4:C24,0.75)</f>
        <v>59.88353124999999</v>
      </c>
      <c r="D35" s="1">
        <f t="shared" si="9"/>
        <v>53.792000000000002</v>
      </c>
      <c r="E35" s="1">
        <f t="shared" si="9"/>
        <v>58.024666666666661</v>
      </c>
      <c r="F35" s="2">
        <f t="shared" si="9"/>
        <v>87.653333333333322</v>
      </c>
      <c r="G35" s="2">
        <f t="shared" si="9"/>
        <v>87.653333333333322</v>
      </c>
      <c r="H35" s="2">
        <f t="shared" si="9"/>
        <v>108.81666666666665</v>
      </c>
      <c r="I35" s="2">
        <f t="shared" si="9"/>
        <v>163.84133333333332</v>
      </c>
    </row>
    <row r="36" spans="1:9" x14ac:dyDescent="0.3">
      <c r="A36" t="s">
        <v>6</v>
      </c>
      <c r="B36" s="1">
        <f>B35-B33</f>
        <v>47.202968749999997</v>
      </c>
      <c r="C36" s="1">
        <f t="shared" ref="C36:I36" si="10">C35-C33</f>
        <v>18.789531249999996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27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2026-07-15T09:53:34Z</dcterms:modified>
</cp:coreProperties>
</file>